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catalan\Documents\Dirección_Sistema_de_Bibliotecas\Indicadores\"/>
    </mc:Choice>
  </mc:AlternateContent>
  <bookViews>
    <workbookView xWindow="240" yWindow="120" windowWidth="20115" windowHeight="6990"/>
  </bookViews>
  <sheets>
    <sheet name="Consulta" sheetId="1" r:id="rId1"/>
    <sheet name="RecursosElec" sheetId="2" r:id="rId2"/>
    <sheet name="Visibilidad internacional anual" sheetId="4" r:id="rId3"/>
  </sheets>
  <definedNames>
    <definedName name="_xlnm._FilterDatabase" localSheetId="1" hidden="1">RecursosElec!$E$209:$F$209</definedName>
  </definedNames>
  <calcPr calcId="162913"/>
</workbook>
</file>

<file path=xl/calcChain.xml><?xml version="1.0" encoding="utf-8"?>
<calcChain xmlns="http://schemas.openxmlformats.org/spreadsheetml/2006/main">
  <c r="E69" i="1" l="1"/>
  <c r="E86" i="1"/>
  <c r="E68" i="4"/>
  <c r="E57" i="1"/>
  <c r="E51" i="1"/>
  <c r="E49" i="1"/>
  <c r="E44" i="1"/>
  <c r="E36" i="1"/>
  <c r="E58" i="1" s="1"/>
  <c r="E22" i="1"/>
  <c r="E27" i="1" s="1"/>
  <c r="E70" i="1" s="1"/>
  <c r="E247" i="2" l="1"/>
  <c r="E241" i="2"/>
  <c r="E239" i="2"/>
  <c r="E234" i="2"/>
  <c r="E226" i="2"/>
  <c r="E213" i="2"/>
  <c r="E258" i="2" s="1"/>
  <c r="E86" i="2"/>
  <c r="E88" i="2"/>
  <c r="E91" i="2"/>
  <c r="E94" i="2"/>
  <c r="E102" i="2"/>
  <c r="E104" i="2"/>
  <c r="E106" i="2"/>
  <c r="E108" i="2"/>
  <c r="E116" i="2"/>
  <c r="E123" i="2"/>
  <c r="E135" i="2"/>
  <c r="E147" i="2"/>
  <c r="E151" i="2"/>
  <c r="E164" i="2"/>
  <c r="E171" i="2"/>
  <c r="E177" i="2"/>
  <c r="E180" i="2"/>
  <c r="E187" i="2"/>
  <c r="E190" i="2"/>
  <c r="E194" i="2"/>
  <c r="E202" i="2"/>
  <c r="H58" i="4"/>
  <c r="E58" i="4" s="1"/>
  <c r="E83" i="2" l="1"/>
  <c r="E81" i="2"/>
  <c r="E67" i="2"/>
  <c r="E61" i="2"/>
  <c r="E55" i="2"/>
  <c r="E51" i="2" l="1"/>
  <c r="E46" i="2"/>
  <c r="E44" i="2"/>
  <c r="E32" i="2"/>
  <c r="E31" i="2"/>
  <c r="E27" i="2"/>
  <c r="E19" i="2"/>
  <c r="E4" i="2"/>
  <c r="E17" i="2"/>
  <c r="E5" i="2"/>
</calcChain>
</file>

<file path=xl/comments1.xml><?xml version="1.0" encoding="utf-8"?>
<comments xmlns="http://schemas.openxmlformats.org/spreadsheetml/2006/main">
  <authors>
    <author>Carlos</author>
  </authors>
  <commentList>
    <comment ref="H58" authorId="0" shapeId="0">
      <text>
        <r>
          <rPr>
            <b/>
            <sz val="9"/>
            <color indexed="81"/>
            <rFont val="Tahoma"/>
            <family val="2"/>
          </rPr>
          <t>Carlos:</t>
        </r>
        <r>
          <rPr>
            <sz val="9"/>
            <color indexed="81"/>
            <rFont val="Tahoma"/>
            <family val="2"/>
          </rPr>
          <t xml:space="preserve">
44.000 alumnos
2.000 docentes
2.000 funcionarios</t>
        </r>
      </text>
    </comment>
  </commentList>
</comments>
</file>

<file path=xl/sharedStrings.xml><?xml version="1.0" encoding="utf-8"?>
<sst xmlns="http://schemas.openxmlformats.org/spreadsheetml/2006/main" count="349" uniqueCount="215">
  <si>
    <t>b.2. ¿Existe un sistema de préstamo bibliotecario para personas que no son funcionarios, docentes ni estudiantes de su universidad?</t>
  </si>
  <si>
    <t>Si su respuesta es Sí, indique el total de personas que han accedido a este beneficio durante 2020.</t>
  </si>
  <si>
    <t>Sí</t>
  </si>
  <si>
    <t>No</t>
  </si>
  <si>
    <t>HECTOR HIDALGO</t>
  </si>
  <si>
    <t>X</t>
  </si>
  <si>
    <t>Accesos presenciales vs online</t>
  </si>
  <si>
    <t>Adicionalmente, quisiera saber si tenemos algún documento, reglamento, política, decreto, etc, que especifique que la biblioteca tiene acceso no solo a su comunidad interna (alumnos, académicos o colaboradores unab).</t>
  </si>
  <si>
    <t>CÓDIGO</t>
  </si>
  <si>
    <t>PROGRAMA</t>
  </si>
  <si>
    <t>Suma de Solicitudes</t>
  </si>
  <si>
    <t>ALUMNI_BAV-19202</t>
  </si>
  <si>
    <t>INGENIERÍA EN AUTOMATIZACIÓN Y ROBÓTICA</t>
  </si>
  <si>
    <t>ALUMNI_BEL-11200</t>
  </si>
  <si>
    <t>DERECHO</t>
  </si>
  <si>
    <t>ALUMNI_CAS-11900</t>
  </si>
  <si>
    <t>PSICOLOGÍA</t>
  </si>
  <si>
    <t>ALUMNI_CON-11200</t>
  </si>
  <si>
    <t>ALUMNI_CON-21700</t>
  </si>
  <si>
    <t>CONTADOR AUDITOR</t>
  </si>
  <si>
    <t>ALUMNI_CON-23320</t>
  </si>
  <si>
    <t>PROGRAMA DE PEDAGOGÍA EN EDUCACIÓN MEDIA PARA LICENCIADOS</t>
  </si>
  <si>
    <t>ALUMNI_VIN-11200</t>
  </si>
  <si>
    <t>ALUMNI_VIN-19910</t>
  </si>
  <si>
    <t>ODONTOLOGÍA</t>
  </si>
  <si>
    <t>ALUMNI_VIN-21200</t>
  </si>
  <si>
    <t>EGRESADO_</t>
  </si>
  <si>
    <t>(en blanco)</t>
  </si>
  <si>
    <t>EGRESADO_BAV-12100</t>
  </si>
  <si>
    <t>INGENIERÍA CIVIL INDUSTRIAL</t>
  </si>
  <si>
    <t>EGRESADO_BAV-19202</t>
  </si>
  <si>
    <t>EGRESADO_BAV-25409</t>
  </si>
  <si>
    <t>MAGISTER EN INGENIERÍA INFORMÁTICA</t>
  </si>
  <si>
    <t>EGRESADO_BAV-25491</t>
  </si>
  <si>
    <t>MAGÍSTER EN INGENIERÍA INDUSTRIAL CON Y SIN MENCIONES</t>
  </si>
  <si>
    <t>EGRESADO_BAV-25636</t>
  </si>
  <si>
    <t>MAGÍSTER EN INGENIERÍA INDUSTRIAL</t>
  </si>
  <si>
    <t>EGRESADO_BEL-11200</t>
  </si>
  <si>
    <t>EGRESADO_CON-15888</t>
  </si>
  <si>
    <t>ESPECIALIZACION EN IMPLANTOLOGIA OSEOINTEGRADA</t>
  </si>
  <si>
    <t>EGRESADO_CON-25491</t>
  </si>
  <si>
    <t>EGRESADO_REP-11400</t>
  </si>
  <si>
    <t>INGENIERÍA EN CONSTRUCCIÓN</t>
  </si>
  <si>
    <t>EGRESADO_REP-15105</t>
  </si>
  <si>
    <t>MAGISTER EN ODONTOLOGÍA CON ESPECIALIZACIÓN EN PERIODONCIA E IMPLANTOLOGÍA</t>
  </si>
  <si>
    <t>EGRESADO_REP-15238</t>
  </si>
  <si>
    <t>PROGRAMA DE FORMACIÓN DE ESPECIALISTA EN CIRUGÍA GENERAL</t>
  </si>
  <si>
    <t>EGRESADO_REP-15321</t>
  </si>
  <si>
    <t>MAGISTER EN ENFERMERÍA</t>
  </si>
  <si>
    <t>EGRESADO_REP-15558</t>
  </si>
  <si>
    <t>PROGRAMA DE ESPECIALIZACIÓN EN TRASTORNOS TEMPOROMANDIBULARES Y DOLOR OROFACIAL</t>
  </si>
  <si>
    <t>EGRESADO_REP-15886</t>
  </si>
  <si>
    <t>PROGRAMA DE ESPECIALIZACION EN PERIODONCIA E IMPLANTOLOGÍA</t>
  </si>
  <si>
    <t>EGRESADO_REP-15888</t>
  </si>
  <si>
    <t>EGRESADO_REP-17000</t>
  </si>
  <si>
    <t>INGENIERÍA AMBIENTAL</t>
  </si>
  <si>
    <t>EGRESADO_REP-17700</t>
  </si>
  <si>
    <t>LICENCIATURA EN QUÍMICA</t>
  </si>
  <si>
    <t>EGRESADO_REP-18000</t>
  </si>
  <si>
    <t>BACHILLERATO EN CIENCIAS</t>
  </si>
  <si>
    <t>EGRESADO_REP-19100</t>
  </si>
  <si>
    <t>BIOLOGÍA MARINA</t>
  </si>
  <si>
    <t>EGRESADO_REP-19150</t>
  </si>
  <si>
    <t>MEDICINA VETERINARIA</t>
  </si>
  <si>
    <t>EGRESADO_REP-19400</t>
  </si>
  <si>
    <t>ENFERMERÍA</t>
  </si>
  <si>
    <t>EGRESADO_REP-19500</t>
  </si>
  <si>
    <t>QUÍMICA Y FARMACIA</t>
  </si>
  <si>
    <t>EGRESADO_REP-19600</t>
  </si>
  <si>
    <t>TECNOLOGÍA MÉDICA</t>
  </si>
  <si>
    <t>EGRESADO_REP-19700</t>
  </si>
  <si>
    <t>MEDICINA</t>
  </si>
  <si>
    <t>EGRESADO_REP-19900</t>
  </si>
  <si>
    <t>BIOQUÍMICA</t>
  </si>
  <si>
    <t>EGRESADO_REP-19910</t>
  </si>
  <si>
    <t>EGRESADO_REP-19923</t>
  </si>
  <si>
    <t>PROGRAMA DE ESPECIALIZACIÓN EN REHABILITACIÓN ORAL</t>
  </si>
  <si>
    <t>EGRESADO_REP-21700</t>
  </si>
  <si>
    <t>EGRESADO_REP-23200</t>
  </si>
  <si>
    <t>EDUCACIÓN FÍSICA</t>
  </si>
  <si>
    <t>EGRESADO_REP-23320</t>
  </si>
  <si>
    <t>EGRESADO_REP-35431</t>
  </si>
  <si>
    <t>MAGÍSTER EN DESARROLLO CURRICULAR Y PROYECTOS EDUCATIVOS</t>
  </si>
  <si>
    <t>EGRESADO_VIN-15207</t>
  </si>
  <si>
    <t>PROGRAMA DE ESPECIALIZACIÓN EN ENDODONCIA</t>
  </si>
  <si>
    <t>EGRESADO_VIN-15894</t>
  </si>
  <si>
    <t>PROGRAMA DE ESPECIALIZACIÓN EN PERIODONCIA E IMPLANTOLOGÍA QUIRÚRGICA</t>
  </si>
  <si>
    <t>EGRESADO_VIN-19600</t>
  </si>
  <si>
    <t>EGRESADO_VIN-19910</t>
  </si>
  <si>
    <t>TITULADO_CAS-13200</t>
  </si>
  <si>
    <t>TITULADO_CAS-13600</t>
  </si>
  <si>
    <t>PEDAGOGÍA EN INGLÉS</t>
  </si>
  <si>
    <t>TITULADO_CAS-15122</t>
  </si>
  <si>
    <t>DIPLOMADO EN TERAPIA MANUAL ORTOPÉDICA EN FISIOPATOLOGÍA DE LAS DISFUNCIONES DE LA COLUMNA VERTEBRAL</t>
  </si>
  <si>
    <t>TITULADO_CAS-15350</t>
  </si>
  <si>
    <t>MAGISTER EN FISIOPATOLOGÍA CRANEOCERVICAL CRANEOMANDIBULAR Y DOLOR FACIAL</t>
  </si>
  <si>
    <t>TITULADO_CAS-18000</t>
  </si>
  <si>
    <t>TITULADO_CAS-19300</t>
  </si>
  <si>
    <t>KINESIOLOGÍA</t>
  </si>
  <si>
    <t>TITULADO_CAS-19750</t>
  </si>
  <si>
    <t>FONOAUDIOLOGÍA</t>
  </si>
  <si>
    <t>TITULADO_CAS-19850</t>
  </si>
  <si>
    <t>TERAPIA OCUPACIONAL</t>
  </si>
  <si>
    <t>TITULADO_VIN-16354</t>
  </si>
  <si>
    <t>MAGISTER EN NEURO REHABILITACIÓN</t>
  </si>
  <si>
    <t>TITULADO_VIN-19910</t>
  </si>
  <si>
    <t>RECURSOS ELECTRÓNICOS</t>
  </si>
  <si>
    <t>ALUMNI-INGENIERÍA EN AUTOMATIZACIÓN Y ROBÓTICA</t>
  </si>
  <si>
    <t>ALUMNI-PSICOLOGÍA</t>
  </si>
  <si>
    <t>ALUMNI-DERECHO-SANTIAGO</t>
  </si>
  <si>
    <t>ALUMNI-DERECHO-CONCEPCION</t>
  </si>
  <si>
    <t>ALUMNI-CONTADOR AUDITOR-CONCEPCION</t>
  </si>
  <si>
    <t>ALUMNI-PROGRAMA DE PEDAGOGÍA EN EDUCACIÓN MEDIA PARA LICENCIADOS</t>
  </si>
  <si>
    <t>ALUMNI-DERECHO-VIÑA</t>
  </si>
  <si>
    <t>ALUMNI-ODONTOLOGÍA-VIÑA</t>
  </si>
  <si>
    <t>EGRESADO</t>
  </si>
  <si>
    <t>EGRESADO-INGENIERÍA CIVIL INDUSTRIAL</t>
  </si>
  <si>
    <t>EGRESADO-INGENIERÍA EN AUTOMATIZACIÓN Y ROBÓTICA</t>
  </si>
  <si>
    <t>EGRESADO-MAGISTER EN INGENIERÍA INFORMÁTICA</t>
  </si>
  <si>
    <t>EGRESADO-MAGÍSTER EN INGENIERÍA INDUSTRIAL CON Y SIN MENCIONES</t>
  </si>
  <si>
    <t>EGRESADO-MAGÍSTER EN INGENIERÍA INDUSTRIAL</t>
  </si>
  <si>
    <t>EGRESADO-DERECHO-SANTIAGO</t>
  </si>
  <si>
    <t>EGRESADO-ESPECIALIZACION EN IMPLANTOLOGIA OSEOINTEGRADA</t>
  </si>
  <si>
    <t>EGRESADO-INGENIERÍA EN CONSTRUCCIÓN</t>
  </si>
  <si>
    <t>EGRESADO-MAGISTER EN ODONTOLOGÍA CON ESPECIALIZACIÓN EN PERIODONCIA E IMPLANTOLOGÍA</t>
  </si>
  <si>
    <t xml:space="preserve">Visibilidad internacional por países </t>
  </si>
  <si>
    <t>1 de enero al 31 de diciembre 2020</t>
  </si>
  <si>
    <t>Fuente: Google Analytics</t>
  </si>
  <si>
    <t>Top ten países 1 de enero al 31 de diciembre de noviembre 2020</t>
  </si>
  <si>
    <t>USUARIOS EXTERNOS REPOSITORIO</t>
  </si>
  <si>
    <t>Usuarios que accedieron desde otros países</t>
  </si>
  <si>
    <t>México</t>
  </si>
  <si>
    <t>Perú</t>
  </si>
  <si>
    <t>Colombia</t>
  </si>
  <si>
    <t>España</t>
  </si>
  <si>
    <t>Ecuador</t>
  </si>
  <si>
    <t>Argentina</t>
  </si>
  <si>
    <t>Bolivia</t>
  </si>
  <si>
    <t>Estados Unidos</t>
  </si>
  <si>
    <t>Costa Rica</t>
  </si>
  <si>
    <t>Chile</t>
  </si>
  <si>
    <t>Total</t>
  </si>
  <si>
    <t>Universidad</t>
  </si>
  <si>
    <t>TITULADO-ODONTOLOGÍA-VIÑA</t>
  </si>
  <si>
    <t>TITULADO-MAGISTER EN NEURO REHABILITACIÓN</t>
  </si>
  <si>
    <t>TITULADO-TERAPIA OCUPACIONAL</t>
  </si>
  <si>
    <t>TITULADO-FONOAUDIOLOGÍA</t>
  </si>
  <si>
    <t>TITULADO-KINESIOLOGÍA</t>
  </si>
  <si>
    <t>TITULADO-BACHILLERATO EN CIENCIAS</t>
  </si>
  <si>
    <t>TITULADO-MAGISTER EN FISIOPATOLOGÍA CRANEOCERVICAL CRANEOMANDIBULAR Y DOLOR FACIAL</t>
  </si>
  <si>
    <t>TITULADO-DIPLOMADO EN TERAPIA MANUAL ORTOPÉDICA EN FISIOPATOLOGÍA DE LAS DISFUNCIONES DE LA COLUMNA VERTEBRAL</t>
  </si>
  <si>
    <t>TITULADO-PEDAGOGÍA EN INGLÉS</t>
  </si>
  <si>
    <t>TITULADO-EDUCACIÓN FÍSICA</t>
  </si>
  <si>
    <t>EGRESADO-ODONTOLOGÍA</t>
  </si>
  <si>
    <t>EGRESADO-TECNOLOGÍA MÉDICA</t>
  </si>
  <si>
    <t>EGRESADO-PROGRAMA DE ESPECIALIZACIÓN EN PERIODONCIA E IMPLANTOLOGÍA QUIRÚRGICA</t>
  </si>
  <si>
    <t>EGRESADO-EDUCACIÓN FÍSICA</t>
  </si>
  <si>
    <t>EGRESADO-PROGRAMA DE PEDAGOGÍA EN EDUCACIÓN MEDIA PARA LICENCIADOS</t>
  </si>
  <si>
    <t>EGRESADO-MAGÍSTER EN DESARROLLO CURRICULAR Y PROYECTOS EDUCATIVOS</t>
  </si>
  <si>
    <t>EGRESADO-PROGRAMA DE ESPECIALIZACIÓN EN ENDODONCIA</t>
  </si>
  <si>
    <t>EGRESADO-CONTADOR AUDITOR</t>
  </si>
  <si>
    <t>EGRESADO-PROGRAMA DE ESPECIALIZACIÓN EN REHABILITACIÓN ORAL</t>
  </si>
  <si>
    <t>EGRESADO-BIOQUÍMICA</t>
  </si>
  <si>
    <t>EGRESADO-MEDICINA</t>
  </si>
  <si>
    <t>EGRESADO-QUÍMICA Y FARMACIA</t>
  </si>
  <si>
    <t>EGRESADO-ENFERMERÍA</t>
  </si>
  <si>
    <t>EGRESADO-MEDICINA VETERINARIA</t>
  </si>
  <si>
    <t>EGRESADO-BIOLOGÍA MARINA</t>
  </si>
  <si>
    <t>EGRESADO-BACHILLERATO EN CIENCIAS</t>
  </si>
  <si>
    <t>EGRESADO-LICENCIATURA EN QUÍMICA</t>
  </si>
  <si>
    <t>EGRESADO-INGENIERÍA AMBIENTAL</t>
  </si>
  <si>
    <t>EGRESADO-PROGRAMA DE ESPECIALIZACION EN PERIODONCIA E IMPLANTOLOGÍA</t>
  </si>
  <si>
    <t>EGRESADO-PROGRAMA DE ESPECIALIZACIÓN EN TRASTORNOS TEMPOROMANDIBULARES Y DOLOR OROFACIAL</t>
  </si>
  <si>
    <t>EGRESADO-MAGISTER EN ENFERMERÍA</t>
  </si>
  <si>
    <t>EGRESADO-PROGRAMA DE FORMACIÓN DE ESPECIALISTA EN CIRUGÍA GENERAL</t>
  </si>
  <si>
    <t>N° Accesos</t>
  </si>
  <si>
    <t>Tipo de Usuario</t>
  </si>
  <si>
    <t>Junio 23 2,3% Total: 982</t>
  </si>
  <si>
    <t>Mayo 35 3,5% Total: 980</t>
  </si>
  <si>
    <t>Abril 18 1,8% Total: 981</t>
  </si>
  <si>
    <t>Marzo 34 3,4% Total: 984</t>
  </si>
  <si>
    <t>Febrero 43 4,3% Total: 992</t>
  </si>
  <si>
    <t>Enero 55 5,5% Total: 988</t>
  </si>
  <si>
    <t>Promedio=3,4%</t>
  </si>
  <si>
    <t>Total 2020: 4.101.103</t>
  </si>
  <si>
    <t>139.437 accesos posibles externos</t>
  </si>
  <si>
    <t>960.586 blancos</t>
  </si>
  <si>
    <t>RANKING AMERICA ECONOMIA</t>
  </si>
  <si>
    <t>Respuesta</t>
  </si>
  <si>
    <r>
      <t xml:space="preserve">Es un total de </t>
    </r>
    <r>
      <rPr>
        <b/>
        <sz val="11"/>
        <color theme="1"/>
        <rFont val="Calibri"/>
        <family val="2"/>
        <scheme val="minor"/>
      </rPr>
      <t>126.861 accesos</t>
    </r>
    <r>
      <rPr>
        <sz val="11"/>
        <color theme="1"/>
        <rFont val="Calibri"/>
        <family val="2"/>
        <scheme val="minor"/>
      </rPr>
      <t xml:space="preserve"> a los recursos electrónicos durante 2020 de este tipo de usuarios</t>
    </r>
  </si>
  <si>
    <r>
      <t xml:space="preserve">Los datos de: </t>
    </r>
    <r>
      <rPr>
        <b/>
        <sz val="11"/>
        <color theme="1"/>
        <rFont val="Calibri"/>
        <family val="2"/>
        <scheme val="minor"/>
      </rPr>
      <t>ALUMNI, EGRESADO y TITULADO</t>
    </r>
  </si>
  <si>
    <t>El detalle por tipo de usuario y el programa al cual pertenecen se encuentra en la siguiente tabla:</t>
  </si>
  <si>
    <t>Total Accesos</t>
  </si>
  <si>
    <t>En este archivo había una hoja que indica "Visibilidad internacional anual", y pensé que podríamos considerar el acceso de usuarios de otros países como externo</t>
  </si>
  <si>
    <r>
      <t xml:space="preserve">El total de usuarios de otros usuarios que accedieron al Repositorio durante 2020 fueron </t>
    </r>
    <r>
      <rPr>
        <b/>
        <sz val="11"/>
        <color theme="1"/>
        <rFont val="Calibri"/>
        <family val="2"/>
        <scheme val="minor"/>
      </rPr>
      <t>86.535</t>
    </r>
  </si>
  <si>
    <t>El detalle de estos usuarios es el siguiente:</t>
  </si>
  <si>
    <t>Si se agregan parte de los usuarios de Chile que accedieron podría hacerse el cálculo aproximado de la siguiente forma:</t>
  </si>
  <si>
    <r>
      <t xml:space="preserve">El total de usuarios de Chile que acceden al Repositorio durante 2020 fueron </t>
    </r>
    <r>
      <rPr>
        <b/>
        <sz val="11"/>
        <color theme="1"/>
        <rFont val="Calibri"/>
        <family val="2"/>
        <scheme val="minor"/>
      </rPr>
      <t>107.641</t>
    </r>
  </si>
  <si>
    <t>Si por ejemplo se descontaran de estos usuarios la comunidad UNAB, es decir, aproximadamente: 44.000 alumnos, 2.000 docentes, 2.000 colaboradores, Total: 48.000</t>
  </si>
  <si>
    <t>Podríamos considerar la diferencia como usuarios que accedieron desde Chile, pero que no pertenecen a UNAB, es decir, 59.641</t>
  </si>
  <si>
    <r>
      <t xml:space="preserve">Entonces si sumamos esta cifra a la anterior de usuarios internacionales, da un total de: </t>
    </r>
    <r>
      <rPr>
        <b/>
        <sz val="11"/>
        <color theme="1"/>
        <rFont val="Calibri"/>
        <family val="2"/>
        <scheme val="minor"/>
      </rPr>
      <t>146.176</t>
    </r>
  </si>
  <si>
    <t>Este año da mucho puntaje el detalle y las evidencias complementarias, por lo tanto quisiera pedirte si puedes desagregarme el número entre todos los tipos, ejemplo:
Accesos presenciales vs online
Accesos online por tipo de servicio
Accesos por tipo de usuario (si es que tienes opción de saber el tipo)
Otros que se te puedan ocurrir.
Adicionalmente, quisiera saber si tenemos algún documento, reglamento, política, decreto, etc, que especifique que la biblioteca tiene acceso no solo a su comunidad interna (alumnos, académicos o colaboradores unab). Esto nos ayudaría mucho para la parte de evidencias.</t>
  </si>
  <si>
    <r>
      <rPr>
        <b/>
        <sz val="11"/>
        <color theme="1"/>
        <rFont val="Calibri"/>
        <family val="2"/>
        <scheme val="minor"/>
      </rPr>
      <t>Accesos online por tipo de servicio:</t>
    </r>
    <r>
      <rPr>
        <sz val="11"/>
        <color theme="1"/>
        <rFont val="Calibri"/>
        <family val="2"/>
        <scheme val="minor"/>
      </rPr>
      <t xml:space="preserve"> </t>
    </r>
    <r>
      <rPr>
        <b/>
        <sz val="11"/>
        <color rgb="FF00B050"/>
        <rFont val="Calibri"/>
        <family val="2"/>
        <scheme val="minor"/>
      </rPr>
      <t>Recursos Electrónicos (accesos) | Repositorio (usuarios)</t>
    </r>
  </si>
  <si>
    <t>En las preguntas 1 y 2 que hacías tú se puede responder por 2 tipos de servicios: Recursos Electrónicos y Repositorio</t>
  </si>
  <si>
    <t>Recursos Electrónicos: 126.861 accesos</t>
  </si>
  <si>
    <t>Repositorio: 146.176 usuarios</t>
  </si>
  <si>
    <r>
      <rPr>
        <b/>
        <sz val="11"/>
        <color theme="1"/>
        <rFont val="Calibri"/>
        <family val="2"/>
        <scheme val="minor"/>
      </rPr>
      <t>Accesos por tipo de usuario</t>
    </r>
    <r>
      <rPr>
        <sz val="11"/>
        <color theme="1"/>
        <rFont val="Calibri"/>
        <family val="2"/>
        <scheme val="minor"/>
      </rPr>
      <t xml:space="preserve"> (si es que tienes opción de saber el tipo): </t>
    </r>
    <r>
      <rPr>
        <b/>
        <sz val="11"/>
        <color rgb="FF00B050"/>
        <rFont val="Calibri"/>
        <family val="2"/>
        <scheme val="minor"/>
      </rPr>
      <t>Recursos Electrónicos (accesos)</t>
    </r>
  </si>
  <si>
    <t>Los tipos de usuarios podemos tenerlo sólo en el caso de Recursos Electrónicos, los cuales son:</t>
  </si>
  <si>
    <t>ALUMNI</t>
  </si>
  <si>
    <t>TITULADO</t>
  </si>
  <si>
    <t>En el punto 3. Usuarios, se estable la categoría b. Externos</t>
  </si>
  <si>
    <t>Se definen como aquellos que no tienen vínculo con la Universidad</t>
  </si>
  <si>
    <t>El documento del Sistema de Bibliotecas que menciona el acceso no sólo a la comunidad interna es:</t>
  </si>
  <si>
    <r>
      <rPr>
        <b/>
        <sz val="11"/>
        <color theme="1"/>
        <rFont val="Calibri"/>
        <family val="2"/>
        <scheme val="minor"/>
      </rPr>
      <t>Reglamento de Biblioteca</t>
    </r>
    <r>
      <rPr>
        <b/>
        <sz val="11"/>
        <color rgb="FF00B050"/>
        <rFont val="Calibri"/>
        <family val="2"/>
        <scheme val="minor"/>
      </rPr>
      <t>: declara que existen usuarios externos</t>
    </r>
  </si>
  <si>
    <t>La mayor parte del año fue de acceso online a la Biblioteca Virtual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</si>
</sst>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 #,##0_ ;_ * \-#,##0_ ;_ * &quot;-&quot;_ ;_ @_ "/>
  </numFmts>
  <fonts count="11" x14ac:knownFonts="1">
    <font>
      <sz val="11"/>
      <color theme="1"/>
      <name val="Calibri"/>
      <family val="2"/>
      <scheme val="minor"/>
    </font>
    <font>
      <b/>
      <sz val="11"/>
      <color theme="1"/>
      <name val="Calibri"/>
      <family val="2"/>
      <scheme val="minor"/>
    </font>
    <font>
      <sz val="11"/>
      <color theme="1"/>
      <name val="Segoe UI"/>
      <family val="2"/>
    </font>
    <font>
      <sz val="11"/>
      <color theme="1"/>
      <name val="Calibri"/>
      <family val="2"/>
    </font>
    <font>
      <sz val="11"/>
      <color rgb="FF000000"/>
      <name val="Calibri"/>
      <family val="2"/>
    </font>
    <font>
      <sz val="11"/>
      <color rgb="FF323130"/>
      <name val="Calibri"/>
      <family val="2"/>
      <scheme val="minor"/>
    </font>
    <font>
      <sz val="9"/>
      <color indexed="81"/>
      <name val="Tahoma"/>
      <family val="2"/>
    </font>
    <font>
      <b/>
      <sz val="9"/>
      <color indexed="81"/>
      <name val="Tahoma"/>
      <family val="2"/>
    </font>
    <font>
      <b/>
      <sz val="11"/>
      <color rgb="FF00B050"/>
      <name val="Calibri"/>
      <family val="2"/>
      <scheme val="minor"/>
    </font>
    <font>
      <b/>
      <i/>
      <sz val="11"/>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rgb="FF92D050"/>
        <bgColor indexed="64"/>
      </patternFill>
    </fill>
  </fills>
  <borders count="5">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26">
    <xf numFmtId="0" fontId="0" fillId="0" borderId="0" xfId="0"/>
    <xf numFmtId="0" fontId="3"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5" fillId="0" borderId="0" xfId="0" applyFont="1" applyAlignment="1">
      <alignment vertical="center" wrapText="1"/>
    </xf>
    <xf numFmtId="0" fontId="1" fillId="0" borderId="0" xfId="0" applyFont="1"/>
    <xf numFmtId="0" fontId="0" fillId="0" borderId="0" xfId="0" applyAlignment="1">
      <alignment horizontal="left" wrapText="1"/>
    </xf>
    <xf numFmtId="0" fontId="0" fillId="0" borderId="0" xfId="0" applyAlignment="1">
      <alignment horizontal="left"/>
    </xf>
    <xf numFmtId="0" fontId="0" fillId="0" borderId="0" xfId="0" applyAlignment="1">
      <alignment horizontal="left" wrapText="1"/>
    </xf>
    <xf numFmtId="0" fontId="0" fillId="0" borderId="0" xfId="0" pivotButton="1"/>
    <xf numFmtId="164" fontId="0" fillId="0" borderId="0" xfId="0" applyNumberFormat="1"/>
    <xf numFmtId="3" fontId="0" fillId="0" borderId="0" xfId="0" applyNumberFormat="1"/>
    <xf numFmtId="3" fontId="1" fillId="0" borderId="0" xfId="0" applyNumberFormat="1" applyFont="1"/>
    <xf numFmtId="0" fontId="8" fillId="0" borderId="0" xfId="0" applyFont="1"/>
    <xf numFmtId="164" fontId="1" fillId="0" borderId="0" xfId="0" applyNumberFormat="1" applyFont="1"/>
    <xf numFmtId="0" fontId="9" fillId="0" borderId="0" xfId="0" applyFont="1" applyAlignment="1">
      <alignment horizontal="right"/>
    </xf>
    <xf numFmtId="0" fontId="1" fillId="0" borderId="0" xfId="0" applyFont="1" applyAlignment="1">
      <alignment horizontal="left"/>
    </xf>
    <xf numFmtId="0" fontId="1" fillId="2" borderId="0" xfId="0" applyFont="1" applyFill="1" applyAlignment="1">
      <alignment horizontal="center"/>
    </xf>
    <xf numFmtId="0" fontId="1" fillId="2" borderId="0" xfId="0" applyFont="1" applyFill="1" applyAlignment="1">
      <alignment horizontal="center" vertical="center"/>
    </xf>
    <xf numFmtId="0" fontId="4" fillId="0" borderId="0" xfId="0" applyFont="1" applyAlignment="1">
      <alignment vertical="center" wrapText="1"/>
    </xf>
    <xf numFmtId="0" fontId="10" fillId="0" borderId="0" xfId="0" applyFont="1" applyAlignment="1">
      <alignment horizontal="left" wrapText="1"/>
    </xf>
    <xf numFmtId="0" fontId="0" fillId="0" borderId="0" xfId="0"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2</xdr:row>
      <xdr:rowOff>133350</xdr:rowOff>
    </xdr:from>
    <xdr:to>
      <xdr:col>13</xdr:col>
      <xdr:colOff>304800</xdr:colOff>
      <xdr:row>28</xdr:row>
      <xdr:rowOff>123826</xdr:rowOff>
    </xdr:to>
    <xdr:pic>
      <xdr:nvPicPr>
        <xdr:cNvPr id="2" name="Imagen 1">
          <a:extLst>
            <a:ext uri="{FF2B5EF4-FFF2-40B4-BE49-F238E27FC236}">
              <a16:creationId xmlns:a16="http://schemas.microsoft.com/office/drawing/2014/main" id="{A99C4FD5-8293-4C59-81CB-549FE6EAA526}"/>
            </a:ext>
          </a:extLst>
        </xdr:cNvPr>
        <xdr:cNvPicPr>
          <a:picLocks noChangeAspect="1"/>
        </xdr:cNvPicPr>
      </xdr:nvPicPr>
      <xdr:blipFill rotWithShape="1">
        <a:blip xmlns:r="http://schemas.openxmlformats.org/officeDocument/2006/relationships" r:embed="rId1"/>
        <a:srcRect l="18158" t="21226" r="3649" b="11187"/>
        <a:stretch/>
      </xdr:blipFill>
      <xdr:spPr>
        <a:xfrm>
          <a:off x="38100" y="514350"/>
          <a:ext cx="10172700" cy="4943476"/>
        </a:xfrm>
        <a:prstGeom prst="rect">
          <a:avLst/>
        </a:prstGeom>
        <a:ln w="12700">
          <a:solidFill>
            <a:schemeClr val="tx1"/>
          </a:solidFill>
        </a:ln>
      </xdr:spPr>
    </xdr:pic>
    <xdr:clientData/>
  </xdr:twoCellAnchor>
  <xdr:twoCellAnchor editAs="oneCell">
    <xdr:from>
      <xdr:col>0</xdr:col>
      <xdr:colOff>76199</xdr:colOff>
      <xdr:row>32</xdr:row>
      <xdr:rowOff>180975</xdr:rowOff>
    </xdr:from>
    <xdr:to>
      <xdr:col>13</xdr:col>
      <xdr:colOff>609600</xdr:colOff>
      <xdr:row>51</xdr:row>
      <xdr:rowOff>142875</xdr:rowOff>
    </xdr:to>
    <xdr:pic>
      <xdr:nvPicPr>
        <xdr:cNvPr id="3" name="Imagen 4">
          <a:extLst>
            <a:ext uri="{FF2B5EF4-FFF2-40B4-BE49-F238E27FC236}">
              <a16:creationId xmlns:a16="http://schemas.microsoft.com/office/drawing/2014/main" id="{9649EF83-3A3D-476E-AB1C-479D1B42A962}"/>
            </a:ext>
          </a:extLst>
        </xdr:cNvPr>
        <xdr:cNvPicPr>
          <a:picLocks noChangeAspect="1"/>
        </xdr:cNvPicPr>
      </xdr:nvPicPr>
      <xdr:blipFill rotWithShape="1">
        <a:blip xmlns:r="http://schemas.openxmlformats.org/officeDocument/2006/relationships" r:embed="rId2"/>
        <a:srcRect l="17059" t="31124" r="2697" b="19912"/>
        <a:stretch/>
      </xdr:blipFill>
      <xdr:spPr>
        <a:xfrm>
          <a:off x="76199" y="6276975"/>
          <a:ext cx="10439401" cy="3581400"/>
        </a:xfrm>
        <a:prstGeom prst="rect">
          <a:avLst/>
        </a:prstGeom>
        <a:ln w="12700">
          <a:solidFill>
            <a:schemeClr val="tx1"/>
          </a:solid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6"/>
  <sheetViews>
    <sheetView tabSelected="1" topLeftCell="A101" workbookViewId="0">
      <selection activeCell="C103" sqref="C103"/>
    </sheetView>
  </sheetViews>
  <sheetFormatPr baseColWidth="10" defaultRowHeight="15" x14ac:dyDescent="0.25"/>
  <sheetData>
    <row r="1" spans="1:12" x14ac:dyDescent="0.25">
      <c r="B1" s="9" t="s">
        <v>187</v>
      </c>
    </row>
    <row r="3" spans="1:12" ht="30" customHeight="1" x14ac:dyDescent="0.25">
      <c r="B3" s="23" t="s">
        <v>0</v>
      </c>
      <c r="C3" s="23"/>
      <c r="D3" s="23"/>
      <c r="E3" s="23"/>
      <c r="F3" s="23"/>
      <c r="G3" s="23"/>
      <c r="H3" s="23"/>
      <c r="I3" s="23"/>
      <c r="J3" s="23"/>
      <c r="K3" s="1"/>
      <c r="L3" s="2"/>
    </row>
    <row r="4" spans="1:12" ht="16.5" x14ac:dyDescent="0.3">
      <c r="B4" s="23" t="s">
        <v>1</v>
      </c>
      <c r="C4" s="23"/>
      <c r="D4" s="23"/>
      <c r="E4" s="23"/>
      <c r="F4" s="23"/>
      <c r="G4" s="23"/>
      <c r="H4" s="23"/>
      <c r="I4" s="23"/>
      <c r="J4" s="23"/>
      <c r="K4" s="3"/>
      <c r="L4" s="2"/>
    </row>
    <row r="5" spans="1:12" ht="17.25" thickBot="1" x14ac:dyDescent="0.3">
      <c r="B5" s="2"/>
      <c r="C5" s="2"/>
      <c r="D5" s="2"/>
      <c r="E5" s="2"/>
      <c r="F5" s="2"/>
      <c r="G5" s="2"/>
      <c r="H5" s="2"/>
      <c r="I5" s="2"/>
      <c r="J5" s="2"/>
      <c r="K5" s="2"/>
      <c r="L5" s="2"/>
    </row>
    <row r="6" spans="1:12" ht="17.25" thickBot="1" x14ac:dyDescent="0.35">
      <c r="B6" s="4" t="s">
        <v>2</v>
      </c>
      <c r="C6" s="5" t="s">
        <v>5</v>
      </c>
      <c r="D6" s="3"/>
      <c r="E6" s="3"/>
      <c r="F6" s="3"/>
      <c r="G6" s="3"/>
      <c r="H6" s="3"/>
      <c r="I6" s="3"/>
      <c r="J6" s="3"/>
      <c r="K6" s="2"/>
      <c r="L6" s="2"/>
    </row>
    <row r="7" spans="1:12" ht="17.25" thickBot="1" x14ac:dyDescent="0.35">
      <c r="B7" s="6" t="s">
        <v>3</v>
      </c>
      <c r="C7" s="7"/>
      <c r="D7" s="3"/>
      <c r="E7" s="3"/>
      <c r="F7" s="3"/>
      <c r="G7" s="3"/>
      <c r="H7" s="3"/>
      <c r="I7" s="3"/>
      <c r="J7" s="3"/>
      <c r="K7" s="2"/>
      <c r="L7" s="2"/>
    </row>
    <row r="8" spans="1:12" x14ac:dyDescent="0.25">
      <c r="B8" s="8"/>
    </row>
    <row r="9" spans="1:12" x14ac:dyDescent="0.25">
      <c r="B9" s="9"/>
    </row>
    <row r="10" spans="1:12" ht="50.25" customHeight="1" x14ac:dyDescent="0.25">
      <c r="B10" s="24"/>
      <c r="C10" s="24"/>
      <c r="D10" s="24"/>
      <c r="E10" s="24"/>
      <c r="F10" s="24"/>
      <c r="G10" s="24"/>
      <c r="H10" s="24"/>
      <c r="I10" s="24"/>
      <c r="J10" s="24"/>
      <c r="K10" s="24"/>
    </row>
    <row r="11" spans="1:12" x14ac:dyDescent="0.25">
      <c r="B11" s="12"/>
      <c r="C11" s="12"/>
      <c r="D11" s="12"/>
      <c r="E11" s="12"/>
      <c r="F11" s="12"/>
      <c r="G11" s="12"/>
      <c r="H11" s="12"/>
      <c r="I11" s="12"/>
      <c r="J11" s="12"/>
      <c r="K11" s="12"/>
    </row>
    <row r="12" spans="1:12" x14ac:dyDescent="0.25">
      <c r="A12" s="21">
        <v>1</v>
      </c>
      <c r="B12" s="20"/>
      <c r="C12" s="10"/>
      <c r="D12" s="10"/>
      <c r="E12" s="10"/>
      <c r="F12" s="10"/>
      <c r="G12" s="10"/>
      <c r="H12" s="10"/>
      <c r="I12" s="10"/>
      <c r="J12" s="10"/>
      <c r="K12" s="10"/>
    </row>
    <row r="13" spans="1:12" x14ac:dyDescent="0.25">
      <c r="A13" s="9" t="s">
        <v>188</v>
      </c>
      <c r="B13" s="11"/>
      <c r="C13" s="12"/>
      <c r="D13" s="12"/>
      <c r="E13" s="12"/>
      <c r="F13" s="12"/>
      <c r="G13" s="12"/>
      <c r="H13" s="12"/>
      <c r="I13" s="12"/>
      <c r="J13" s="12"/>
      <c r="K13" s="12"/>
    </row>
    <row r="14" spans="1:12" x14ac:dyDescent="0.25">
      <c r="A14" s="9"/>
      <c r="B14" s="11" t="s">
        <v>190</v>
      </c>
      <c r="C14" s="12"/>
      <c r="D14" s="12"/>
      <c r="E14" s="12"/>
      <c r="F14" s="12"/>
      <c r="G14" s="12"/>
      <c r="H14" s="12"/>
      <c r="I14" s="12"/>
      <c r="J14" s="12"/>
      <c r="K14" s="12"/>
    </row>
    <row r="15" spans="1:12" x14ac:dyDescent="0.25">
      <c r="A15" s="9"/>
      <c r="B15" s="11" t="s">
        <v>189</v>
      </c>
      <c r="C15" s="12"/>
      <c r="D15" s="12"/>
      <c r="E15" s="12"/>
      <c r="F15" s="12"/>
      <c r="G15" s="12"/>
      <c r="H15" s="12"/>
      <c r="I15" s="12"/>
      <c r="J15" s="12"/>
      <c r="K15" s="12"/>
    </row>
    <row r="16" spans="1:12" x14ac:dyDescent="0.25">
      <c r="A16" s="9"/>
      <c r="B16" s="11" t="s">
        <v>191</v>
      </c>
      <c r="C16" s="12"/>
      <c r="D16" s="12"/>
      <c r="E16" s="12"/>
      <c r="F16" s="12"/>
      <c r="G16" s="12"/>
      <c r="H16" s="12"/>
      <c r="I16" s="12"/>
      <c r="J16" s="12"/>
      <c r="K16" s="12"/>
    </row>
    <row r="17" spans="2:11" x14ac:dyDescent="0.25">
      <c r="B17" s="11"/>
      <c r="C17" s="12"/>
      <c r="D17" s="12"/>
      <c r="E17" s="12"/>
      <c r="F17" s="12"/>
      <c r="G17" s="12"/>
      <c r="H17" s="12"/>
      <c r="I17" s="12"/>
      <c r="J17" s="12"/>
      <c r="K17" s="12"/>
    </row>
    <row r="18" spans="2:11" x14ac:dyDescent="0.25">
      <c r="E18" s="9" t="s">
        <v>175</v>
      </c>
      <c r="F18" s="9" t="s">
        <v>176</v>
      </c>
    </row>
    <row r="19" spans="2:11" x14ac:dyDescent="0.25">
      <c r="E19" s="14">
        <v>1231.1559999999999</v>
      </c>
      <c r="F19" t="s">
        <v>111</v>
      </c>
    </row>
    <row r="20" spans="2:11" x14ac:dyDescent="0.25">
      <c r="E20" s="14">
        <v>3433.35</v>
      </c>
      <c r="F20" t="s">
        <v>110</v>
      </c>
    </row>
    <row r="21" spans="2:11" x14ac:dyDescent="0.25">
      <c r="E21" s="14">
        <v>11560.664000000001</v>
      </c>
      <c r="F21" t="s">
        <v>109</v>
      </c>
    </row>
    <row r="22" spans="2:11" x14ac:dyDescent="0.25">
      <c r="E22" s="14">
        <f>8562.207+1982</f>
        <v>10544.207</v>
      </c>
      <c r="F22" t="s">
        <v>113</v>
      </c>
    </row>
    <row r="23" spans="2:11" x14ac:dyDescent="0.25">
      <c r="E23" s="14">
        <v>493</v>
      </c>
      <c r="F23" t="s">
        <v>107</v>
      </c>
    </row>
    <row r="24" spans="2:11" x14ac:dyDescent="0.25">
      <c r="E24" s="14">
        <v>242.22399999999999</v>
      </c>
      <c r="F24" t="s">
        <v>114</v>
      </c>
    </row>
    <row r="25" spans="2:11" x14ac:dyDescent="0.25">
      <c r="E25" s="14">
        <v>1.111</v>
      </c>
      <c r="F25" t="s">
        <v>112</v>
      </c>
    </row>
    <row r="26" spans="2:11" x14ac:dyDescent="0.25">
      <c r="E26" s="14">
        <v>372</v>
      </c>
      <c r="F26" t="s">
        <v>108</v>
      </c>
    </row>
    <row r="27" spans="2:11" x14ac:dyDescent="0.25">
      <c r="E27" s="18">
        <f>SUM(E19:E26)</f>
        <v>27877.712</v>
      </c>
    </row>
    <row r="28" spans="2:11" x14ac:dyDescent="0.25">
      <c r="E28" s="14">
        <v>1660.2760000000001</v>
      </c>
      <c r="F28" t="s">
        <v>115</v>
      </c>
    </row>
    <row r="29" spans="2:11" x14ac:dyDescent="0.25">
      <c r="E29" s="14">
        <v>937</v>
      </c>
      <c r="F29" t="s">
        <v>168</v>
      </c>
    </row>
    <row r="30" spans="2:11" x14ac:dyDescent="0.25">
      <c r="E30" s="14">
        <v>833</v>
      </c>
      <c r="F30" t="s">
        <v>167</v>
      </c>
    </row>
    <row r="31" spans="2:11" x14ac:dyDescent="0.25">
      <c r="E31" s="14">
        <v>799.07600000000002</v>
      </c>
      <c r="F31" t="s">
        <v>162</v>
      </c>
    </row>
    <row r="32" spans="2:11" x14ac:dyDescent="0.25">
      <c r="E32" s="14">
        <v>1165</v>
      </c>
      <c r="F32" t="s">
        <v>160</v>
      </c>
    </row>
    <row r="33" spans="5:6" x14ac:dyDescent="0.25">
      <c r="E33" s="14">
        <v>13174.057999999999</v>
      </c>
      <c r="F33" t="s">
        <v>121</v>
      </c>
    </row>
    <row r="34" spans="5:6" x14ac:dyDescent="0.25">
      <c r="E34">
        <v>784</v>
      </c>
      <c r="F34" t="s">
        <v>156</v>
      </c>
    </row>
    <row r="35" spans="5:6" x14ac:dyDescent="0.25">
      <c r="E35" s="14">
        <v>4122</v>
      </c>
      <c r="F35" t="s">
        <v>165</v>
      </c>
    </row>
    <row r="36" spans="5:6" x14ac:dyDescent="0.25">
      <c r="E36" s="14">
        <f>388+780</f>
        <v>1168</v>
      </c>
      <c r="F36" t="s">
        <v>122</v>
      </c>
    </row>
    <row r="37" spans="5:6" x14ac:dyDescent="0.25">
      <c r="E37" s="14">
        <v>3358.3319999999999</v>
      </c>
      <c r="F37" t="s">
        <v>170</v>
      </c>
    </row>
    <row r="38" spans="5:6" x14ac:dyDescent="0.25">
      <c r="E38" s="14">
        <v>1485</v>
      </c>
      <c r="F38" t="s">
        <v>116</v>
      </c>
    </row>
    <row r="39" spans="5:6" x14ac:dyDescent="0.25">
      <c r="E39">
        <v>336</v>
      </c>
      <c r="F39" t="s">
        <v>117</v>
      </c>
    </row>
    <row r="40" spans="5:6" x14ac:dyDescent="0.25">
      <c r="E40" s="14">
        <v>379</v>
      </c>
      <c r="F40" t="s">
        <v>123</v>
      </c>
    </row>
    <row r="41" spans="5:6" x14ac:dyDescent="0.25">
      <c r="E41" s="14">
        <v>353</v>
      </c>
      <c r="F41" t="s">
        <v>169</v>
      </c>
    </row>
    <row r="42" spans="5:6" x14ac:dyDescent="0.25">
      <c r="E42">
        <v>379</v>
      </c>
      <c r="F42" t="s">
        <v>158</v>
      </c>
    </row>
    <row r="43" spans="5:6" x14ac:dyDescent="0.25">
      <c r="E43" s="14">
        <v>234.626</v>
      </c>
      <c r="F43" t="s">
        <v>173</v>
      </c>
    </row>
    <row r="44" spans="5:6" x14ac:dyDescent="0.25">
      <c r="E44" s="14">
        <f>2195.803+297</f>
        <v>2492.8029999999999</v>
      </c>
      <c r="F44" t="s">
        <v>120</v>
      </c>
    </row>
    <row r="45" spans="5:6" x14ac:dyDescent="0.25">
      <c r="E45">
        <v>469</v>
      </c>
      <c r="F45" t="s">
        <v>118</v>
      </c>
    </row>
    <row r="46" spans="5:6" x14ac:dyDescent="0.25">
      <c r="E46" s="14">
        <v>980</v>
      </c>
      <c r="F46" t="s">
        <v>124</v>
      </c>
    </row>
    <row r="47" spans="5:6" x14ac:dyDescent="0.25">
      <c r="E47" s="14">
        <v>23088.54</v>
      </c>
      <c r="F47" t="s">
        <v>163</v>
      </c>
    </row>
    <row r="48" spans="5:6" x14ac:dyDescent="0.25">
      <c r="E48" s="14">
        <v>3184</v>
      </c>
      <c r="F48" t="s">
        <v>166</v>
      </c>
    </row>
    <row r="49" spans="5:6" x14ac:dyDescent="0.25">
      <c r="E49" s="14">
        <f>12846.363+3117</f>
        <v>15963.362999999999</v>
      </c>
      <c r="F49" t="s">
        <v>153</v>
      </c>
    </row>
    <row r="50" spans="5:6" x14ac:dyDescent="0.25">
      <c r="E50">
        <v>42</v>
      </c>
      <c r="F50" t="s">
        <v>159</v>
      </c>
    </row>
    <row r="51" spans="5:6" x14ac:dyDescent="0.25">
      <c r="E51" s="14">
        <f>1276.525+888</f>
        <v>2164.5250000000001</v>
      </c>
      <c r="F51" t="s">
        <v>155</v>
      </c>
    </row>
    <row r="52" spans="5:6" x14ac:dyDescent="0.25">
      <c r="E52">
        <v>1</v>
      </c>
      <c r="F52" t="s">
        <v>161</v>
      </c>
    </row>
    <row r="53" spans="5:6" x14ac:dyDescent="0.25">
      <c r="E53" s="14">
        <v>921</v>
      </c>
      <c r="F53" t="s">
        <v>172</v>
      </c>
    </row>
    <row r="54" spans="5:6" x14ac:dyDescent="0.25">
      <c r="E54">
        <v>98</v>
      </c>
      <c r="F54" t="s">
        <v>174</v>
      </c>
    </row>
    <row r="55" spans="5:6" x14ac:dyDescent="0.25">
      <c r="E55">
        <v>6</v>
      </c>
      <c r="F55" t="s">
        <v>157</v>
      </c>
    </row>
    <row r="56" spans="5:6" x14ac:dyDescent="0.25">
      <c r="E56" s="14">
        <v>9352.9570000000003</v>
      </c>
      <c r="F56" t="s">
        <v>164</v>
      </c>
    </row>
    <row r="57" spans="5:6" x14ac:dyDescent="0.25">
      <c r="E57" s="14">
        <f>148+1139</f>
        <v>1287</v>
      </c>
      <c r="F57" t="s">
        <v>154</v>
      </c>
    </row>
    <row r="58" spans="5:6" x14ac:dyDescent="0.25">
      <c r="E58" s="18">
        <f>SUM(E28:E57)</f>
        <v>91217.555999999997</v>
      </c>
    </row>
    <row r="59" spans="5:6" x14ac:dyDescent="0.25">
      <c r="E59">
        <v>330</v>
      </c>
      <c r="F59" t="s">
        <v>148</v>
      </c>
    </row>
    <row r="60" spans="5:6" x14ac:dyDescent="0.25">
      <c r="E60" s="14">
        <v>398.14100000000002</v>
      </c>
      <c r="F60" t="s">
        <v>150</v>
      </c>
    </row>
    <row r="61" spans="5:6" x14ac:dyDescent="0.25">
      <c r="E61">
        <v>11</v>
      </c>
      <c r="F61" t="s">
        <v>152</v>
      </c>
    </row>
    <row r="62" spans="5:6" x14ac:dyDescent="0.25">
      <c r="E62" s="14">
        <v>1387</v>
      </c>
      <c r="F62" t="s">
        <v>146</v>
      </c>
    </row>
    <row r="63" spans="5:6" x14ac:dyDescent="0.25">
      <c r="E63" s="14">
        <v>4636.7170000000006</v>
      </c>
      <c r="F63" t="s">
        <v>147</v>
      </c>
    </row>
    <row r="64" spans="5:6" x14ac:dyDescent="0.25">
      <c r="E64">
        <v>169</v>
      </c>
      <c r="F64" t="s">
        <v>149</v>
      </c>
    </row>
    <row r="65" spans="1:11" x14ac:dyDescent="0.25">
      <c r="E65">
        <v>65</v>
      </c>
      <c r="F65" t="s">
        <v>144</v>
      </c>
    </row>
    <row r="66" spans="1:11" x14ac:dyDescent="0.25">
      <c r="E66">
        <v>167</v>
      </c>
      <c r="F66" t="s">
        <v>143</v>
      </c>
    </row>
    <row r="67" spans="1:11" x14ac:dyDescent="0.25">
      <c r="E67" s="14">
        <v>563.86599999999999</v>
      </c>
      <c r="F67" t="s">
        <v>151</v>
      </c>
    </row>
    <row r="68" spans="1:11" x14ac:dyDescent="0.25">
      <c r="E68">
        <v>38</v>
      </c>
      <c r="F68" t="s">
        <v>145</v>
      </c>
    </row>
    <row r="69" spans="1:11" x14ac:dyDescent="0.25">
      <c r="E69" s="18">
        <f>SUM(E59:E68)</f>
        <v>7765.7240000000002</v>
      </c>
    </row>
    <row r="70" spans="1:11" x14ac:dyDescent="0.25">
      <c r="D70" s="19" t="s">
        <v>192</v>
      </c>
      <c r="E70" s="18">
        <f>SUM(E27+E58+E69)</f>
        <v>126860.992</v>
      </c>
    </row>
    <row r="71" spans="1:11" x14ac:dyDescent="0.25">
      <c r="E71" s="18"/>
    </row>
    <row r="72" spans="1:11" x14ac:dyDescent="0.25">
      <c r="A72" s="21">
        <v>2</v>
      </c>
      <c r="B72" s="20"/>
      <c r="C72" s="10"/>
      <c r="D72" s="10"/>
      <c r="E72" s="10"/>
      <c r="F72" s="10"/>
      <c r="G72" s="10"/>
      <c r="H72" s="10"/>
      <c r="I72" s="10"/>
      <c r="J72" s="10"/>
      <c r="K72" s="10"/>
    </row>
    <row r="73" spans="1:11" x14ac:dyDescent="0.25">
      <c r="A73" s="9" t="s">
        <v>188</v>
      </c>
      <c r="B73" s="11"/>
      <c r="C73" s="12"/>
      <c r="D73" s="12"/>
      <c r="E73" s="12"/>
      <c r="F73" s="12"/>
      <c r="G73" s="12"/>
      <c r="H73" s="12"/>
      <c r="I73" s="12"/>
      <c r="J73" s="12"/>
      <c r="K73" s="12"/>
    </row>
    <row r="74" spans="1:11" x14ac:dyDescent="0.25">
      <c r="A74" s="9"/>
      <c r="B74" s="11" t="s">
        <v>193</v>
      </c>
      <c r="C74" s="12"/>
      <c r="D74" s="12"/>
      <c r="E74" s="12"/>
      <c r="F74" s="12"/>
      <c r="G74" s="12"/>
      <c r="H74" s="12"/>
      <c r="I74" s="12"/>
      <c r="J74" s="12"/>
      <c r="K74" s="12"/>
    </row>
    <row r="75" spans="1:11" x14ac:dyDescent="0.25">
      <c r="A75" s="9"/>
      <c r="B75" s="11" t="s">
        <v>194</v>
      </c>
      <c r="C75" s="12"/>
      <c r="D75" s="12"/>
      <c r="E75" s="12"/>
      <c r="F75" s="12"/>
      <c r="G75" s="12"/>
      <c r="H75" s="12"/>
      <c r="I75" s="12"/>
      <c r="J75" s="12"/>
      <c r="K75" s="12"/>
    </row>
    <row r="76" spans="1:11" x14ac:dyDescent="0.25">
      <c r="A76" s="9"/>
      <c r="B76" s="11" t="s">
        <v>195</v>
      </c>
      <c r="C76" s="12"/>
      <c r="D76" s="12"/>
      <c r="E76" s="12"/>
      <c r="F76" s="12"/>
      <c r="G76" s="12"/>
      <c r="H76" s="12"/>
      <c r="I76" s="12"/>
      <c r="J76" s="12"/>
      <c r="K76" s="12"/>
    </row>
    <row r="77" spans="1:11" x14ac:dyDescent="0.25">
      <c r="D77" t="s">
        <v>131</v>
      </c>
      <c r="E77" s="15">
        <v>20954</v>
      </c>
    </row>
    <row r="78" spans="1:11" x14ac:dyDescent="0.25">
      <c r="D78" t="s">
        <v>132</v>
      </c>
      <c r="E78" s="15">
        <v>18455</v>
      </c>
    </row>
    <row r="79" spans="1:11" x14ac:dyDescent="0.25">
      <c r="D79" t="s">
        <v>133</v>
      </c>
      <c r="E79" s="15">
        <v>14002</v>
      </c>
    </row>
    <row r="80" spans="1:11" x14ac:dyDescent="0.25">
      <c r="D80" t="s">
        <v>134</v>
      </c>
      <c r="E80" s="15">
        <v>9936</v>
      </c>
    </row>
    <row r="81" spans="1:11" x14ac:dyDescent="0.25">
      <c r="D81" t="s">
        <v>135</v>
      </c>
      <c r="E81" s="15">
        <v>8859</v>
      </c>
    </row>
    <row r="82" spans="1:11" x14ac:dyDescent="0.25">
      <c r="D82" t="s">
        <v>136</v>
      </c>
      <c r="E82" s="15">
        <v>8128</v>
      </c>
    </row>
    <row r="83" spans="1:11" x14ac:dyDescent="0.25">
      <c r="D83" t="s">
        <v>137</v>
      </c>
      <c r="E83" s="15">
        <v>2336</v>
      </c>
    </row>
    <row r="84" spans="1:11" x14ac:dyDescent="0.25">
      <c r="D84" t="s">
        <v>138</v>
      </c>
      <c r="E84" s="15">
        <v>2100</v>
      </c>
    </row>
    <row r="85" spans="1:11" x14ac:dyDescent="0.25">
      <c r="D85" t="s">
        <v>139</v>
      </c>
      <c r="E85" s="15">
        <v>1765</v>
      </c>
    </row>
    <row r="86" spans="1:11" x14ac:dyDescent="0.25">
      <c r="E86" s="16">
        <f>SUM(E77:E85)</f>
        <v>86535</v>
      </c>
    </row>
    <row r="87" spans="1:11" x14ac:dyDescent="0.25">
      <c r="E87" s="16"/>
    </row>
    <row r="88" spans="1:11" x14ac:dyDescent="0.25">
      <c r="A88" s="9"/>
      <c r="B88" s="11" t="s">
        <v>196</v>
      </c>
      <c r="C88" s="12"/>
      <c r="D88" s="12"/>
      <c r="E88" s="12"/>
      <c r="F88" s="12"/>
      <c r="G88" s="12"/>
      <c r="H88" s="12"/>
      <c r="I88" s="12"/>
      <c r="J88" s="12"/>
      <c r="K88" s="12"/>
    </row>
    <row r="89" spans="1:11" x14ac:dyDescent="0.25">
      <c r="A89" s="9"/>
      <c r="B89" s="11" t="s">
        <v>197</v>
      </c>
      <c r="C89" s="12"/>
      <c r="D89" s="12"/>
      <c r="E89" s="12"/>
      <c r="F89" s="12"/>
      <c r="G89" s="12"/>
      <c r="H89" s="12"/>
      <c r="I89" s="12"/>
      <c r="J89" s="12"/>
      <c r="K89" s="12"/>
    </row>
    <row r="90" spans="1:11" x14ac:dyDescent="0.25">
      <c r="A90" s="9"/>
      <c r="B90" s="11" t="s">
        <v>198</v>
      </c>
      <c r="C90" s="12"/>
      <c r="D90" s="12"/>
      <c r="E90" s="12"/>
      <c r="F90" s="12"/>
      <c r="G90" s="12"/>
      <c r="H90" s="12"/>
      <c r="I90" s="12"/>
      <c r="J90" s="12"/>
      <c r="K90" s="12"/>
    </row>
    <row r="91" spans="1:11" x14ac:dyDescent="0.25">
      <c r="A91" s="9"/>
      <c r="B91" s="11" t="s">
        <v>199</v>
      </c>
      <c r="C91" s="12"/>
      <c r="D91" s="12"/>
      <c r="E91" s="12"/>
      <c r="F91" s="12"/>
      <c r="G91" s="12"/>
      <c r="H91" s="12"/>
      <c r="I91" s="12"/>
      <c r="J91" s="12"/>
      <c r="K91" s="12"/>
    </row>
    <row r="92" spans="1:11" x14ac:dyDescent="0.25">
      <c r="A92" s="9"/>
      <c r="B92" s="11" t="s">
        <v>200</v>
      </c>
      <c r="C92" s="12"/>
      <c r="D92" s="12"/>
      <c r="E92" s="12"/>
      <c r="F92" s="12"/>
      <c r="G92" s="12"/>
      <c r="H92" s="12"/>
      <c r="I92" s="12"/>
      <c r="J92" s="12"/>
      <c r="K92" s="12"/>
    </row>
    <row r="93" spans="1:11" x14ac:dyDescent="0.25">
      <c r="A93" s="9"/>
      <c r="B93" s="11"/>
      <c r="C93" s="12"/>
      <c r="D93" s="12"/>
      <c r="E93" s="12"/>
      <c r="F93" s="12"/>
      <c r="G93" s="12"/>
      <c r="H93" s="12"/>
      <c r="I93" s="12"/>
      <c r="J93" s="12"/>
      <c r="K93" s="12"/>
    </row>
    <row r="94" spans="1:11" x14ac:dyDescent="0.25">
      <c r="B94" s="9" t="s">
        <v>4</v>
      </c>
    </row>
    <row r="95" spans="1:11" ht="140.25" customHeight="1" x14ac:dyDescent="0.25">
      <c r="B95" s="24" t="s">
        <v>201</v>
      </c>
      <c r="C95" s="24"/>
      <c r="D95" s="24"/>
      <c r="E95" s="24"/>
      <c r="F95" s="24"/>
      <c r="G95" s="24"/>
      <c r="H95" s="24"/>
      <c r="I95" s="24"/>
      <c r="J95" s="24"/>
      <c r="K95" s="24"/>
    </row>
    <row r="97" spans="1:11" x14ac:dyDescent="0.25">
      <c r="A97" s="21">
        <v>1</v>
      </c>
      <c r="B97" s="9" t="s">
        <v>6</v>
      </c>
    </row>
    <row r="98" spans="1:11" x14ac:dyDescent="0.25">
      <c r="A98" s="9" t="s">
        <v>188</v>
      </c>
      <c r="B98" t="s">
        <v>214</v>
      </c>
    </row>
    <row r="99" spans="1:11" x14ac:dyDescent="0.25">
      <c r="A99" s="9"/>
    </row>
    <row r="100" spans="1:11" x14ac:dyDescent="0.25">
      <c r="A100" s="21">
        <v>2</v>
      </c>
      <c r="B100" t="s">
        <v>202</v>
      </c>
    </row>
    <row r="101" spans="1:11" x14ac:dyDescent="0.25">
      <c r="A101" s="9" t="s">
        <v>188</v>
      </c>
      <c r="B101" t="s">
        <v>203</v>
      </c>
    </row>
    <row r="102" spans="1:11" x14ac:dyDescent="0.25">
      <c r="A102" s="9"/>
      <c r="B102" s="9" t="s">
        <v>204</v>
      </c>
    </row>
    <row r="103" spans="1:11" x14ac:dyDescent="0.25">
      <c r="A103" s="9"/>
      <c r="B103" s="9" t="s">
        <v>205</v>
      </c>
    </row>
    <row r="105" spans="1:11" x14ac:dyDescent="0.25">
      <c r="A105" s="21">
        <v>3</v>
      </c>
      <c r="B105" t="s">
        <v>206</v>
      </c>
    </row>
    <row r="106" spans="1:11" x14ac:dyDescent="0.25">
      <c r="A106" s="9" t="s">
        <v>188</v>
      </c>
      <c r="B106" t="s">
        <v>207</v>
      </c>
    </row>
    <row r="107" spans="1:11" x14ac:dyDescent="0.25">
      <c r="A107" s="9"/>
      <c r="B107" s="9" t="s">
        <v>208</v>
      </c>
      <c r="C107" s="16">
        <v>27878</v>
      </c>
    </row>
    <row r="108" spans="1:11" x14ac:dyDescent="0.25">
      <c r="A108" s="9"/>
      <c r="B108" s="9" t="s">
        <v>115</v>
      </c>
      <c r="C108" s="16">
        <v>91218</v>
      </c>
    </row>
    <row r="109" spans="1:11" x14ac:dyDescent="0.25">
      <c r="A109" s="9"/>
      <c r="B109" s="9" t="s">
        <v>209</v>
      </c>
      <c r="C109" s="16">
        <v>7766</v>
      </c>
    </row>
    <row r="110" spans="1:11" x14ac:dyDescent="0.25">
      <c r="A110" s="9"/>
    </row>
    <row r="111" spans="1:11" ht="30" customHeight="1" x14ac:dyDescent="0.25">
      <c r="A111" s="22">
        <v>4</v>
      </c>
      <c r="B111" s="25" t="s">
        <v>7</v>
      </c>
      <c r="C111" s="25"/>
      <c r="D111" s="25"/>
      <c r="E111" s="25"/>
      <c r="F111" s="25"/>
      <c r="G111" s="25"/>
      <c r="H111" s="25"/>
      <c r="I111" s="25"/>
      <c r="J111" s="25"/>
      <c r="K111" s="25"/>
    </row>
    <row r="112" spans="1:11" x14ac:dyDescent="0.25">
      <c r="A112" s="9" t="s">
        <v>188</v>
      </c>
    </row>
    <row r="113" spans="3:3" x14ac:dyDescent="0.25">
      <c r="C113" t="s">
        <v>212</v>
      </c>
    </row>
    <row r="114" spans="3:3" x14ac:dyDescent="0.25">
      <c r="C114" s="17" t="s">
        <v>213</v>
      </c>
    </row>
    <row r="115" spans="3:3" x14ac:dyDescent="0.25">
      <c r="C115" t="s">
        <v>210</v>
      </c>
    </row>
    <row r="116" spans="3:3" x14ac:dyDescent="0.25">
      <c r="C116" t="s">
        <v>211</v>
      </c>
    </row>
  </sheetData>
  <mergeCells count="5">
    <mergeCell ref="B3:J3"/>
    <mergeCell ref="B4:J4"/>
    <mergeCell ref="B10:K10"/>
    <mergeCell ref="B95:K95"/>
    <mergeCell ref="B111:K1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9"/>
  <sheetViews>
    <sheetView workbookViewId="0"/>
  </sheetViews>
  <sheetFormatPr baseColWidth="10" defaultRowHeight="15" x14ac:dyDescent="0.25"/>
  <cols>
    <col min="2" max="2" width="21.42578125" bestFit="1" customWidth="1"/>
    <col min="3" max="3" width="42.28515625" customWidth="1"/>
    <col min="4" max="4" width="18.85546875" bestFit="1" customWidth="1"/>
  </cols>
  <sheetData>
    <row r="1" spans="1:6" x14ac:dyDescent="0.25">
      <c r="A1" t="s">
        <v>106</v>
      </c>
    </row>
    <row r="3" spans="1:6" x14ac:dyDescent="0.25">
      <c r="B3" s="13" t="s">
        <v>8</v>
      </c>
      <c r="C3" s="13" t="s">
        <v>9</v>
      </c>
      <c r="D3" s="13" t="s">
        <v>10</v>
      </c>
    </row>
    <row r="4" spans="1:6" x14ac:dyDescent="0.25">
      <c r="B4" t="s">
        <v>11</v>
      </c>
      <c r="C4" t="s">
        <v>12</v>
      </c>
      <c r="D4" s="14">
        <v>493</v>
      </c>
      <c r="E4" s="14">
        <f>D4</f>
        <v>493</v>
      </c>
      <c r="F4" t="s">
        <v>107</v>
      </c>
    </row>
    <row r="5" spans="1:6" x14ac:dyDescent="0.25">
      <c r="B5" t="s">
        <v>13</v>
      </c>
      <c r="C5" t="s">
        <v>14</v>
      </c>
      <c r="D5" s="14">
        <v>4.2720000000000002</v>
      </c>
      <c r="E5" s="14">
        <f>SUM(D5:D16)</f>
        <v>11560.664000000001</v>
      </c>
      <c r="F5" t="s">
        <v>109</v>
      </c>
    </row>
    <row r="6" spans="1:6" x14ac:dyDescent="0.25">
      <c r="D6" s="14">
        <v>4.92</v>
      </c>
    </row>
    <row r="7" spans="1:6" x14ac:dyDescent="0.25">
      <c r="D7" s="14">
        <v>369.26799999999997</v>
      </c>
    </row>
    <row r="8" spans="1:6" x14ac:dyDescent="0.25">
      <c r="D8" s="14">
        <v>449.40699999999998</v>
      </c>
    </row>
    <row r="9" spans="1:6" x14ac:dyDescent="0.25">
      <c r="D9" s="14">
        <v>485.82299999999998</v>
      </c>
    </row>
    <row r="10" spans="1:6" x14ac:dyDescent="0.25">
      <c r="D10" s="14">
        <v>797.38400000000001</v>
      </c>
    </row>
    <row r="11" spans="1:6" x14ac:dyDescent="0.25">
      <c r="D11" s="14">
        <v>926.43399999999997</v>
      </c>
    </row>
    <row r="12" spans="1:6" x14ac:dyDescent="0.25">
      <c r="D12" s="14">
        <v>1240</v>
      </c>
    </row>
    <row r="13" spans="1:6" x14ac:dyDescent="0.25">
      <c r="D13" s="14">
        <v>1732</v>
      </c>
    </row>
    <row r="14" spans="1:6" x14ac:dyDescent="0.25">
      <c r="D14" s="14">
        <v>1765.1559999999999</v>
      </c>
    </row>
    <row r="15" spans="1:6" x14ac:dyDescent="0.25">
      <c r="D15" s="14">
        <v>1783</v>
      </c>
    </row>
    <row r="16" spans="1:6" x14ac:dyDescent="0.25">
      <c r="D16" s="14">
        <v>2003</v>
      </c>
    </row>
    <row r="17" spans="2:6" x14ac:dyDescent="0.25">
      <c r="B17" t="s">
        <v>15</v>
      </c>
      <c r="C17" t="s">
        <v>16</v>
      </c>
      <c r="D17" s="14">
        <v>103</v>
      </c>
      <c r="E17" s="14">
        <f>SUM(D17:D18)</f>
        <v>372</v>
      </c>
      <c r="F17" t="s">
        <v>108</v>
      </c>
    </row>
    <row r="18" spans="2:6" x14ac:dyDescent="0.25">
      <c r="D18" s="14">
        <v>269</v>
      </c>
    </row>
    <row r="19" spans="2:6" x14ac:dyDescent="0.25">
      <c r="B19" t="s">
        <v>17</v>
      </c>
      <c r="C19" t="s">
        <v>14</v>
      </c>
      <c r="D19" s="14">
        <v>1.35</v>
      </c>
      <c r="E19" s="14">
        <f>SUM(D19:D26)</f>
        <v>3433.35</v>
      </c>
      <c r="F19" t="s">
        <v>110</v>
      </c>
    </row>
    <row r="20" spans="2:6" x14ac:dyDescent="0.25">
      <c r="D20" s="14">
        <v>192</v>
      </c>
    </row>
    <row r="21" spans="2:6" x14ac:dyDescent="0.25">
      <c r="D21" s="14">
        <v>422</v>
      </c>
    </row>
    <row r="22" spans="2:6" x14ac:dyDescent="0.25">
      <c r="D22" s="14">
        <v>440</v>
      </c>
    </row>
    <row r="23" spans="2:6" x14ac:dyDescent="0.25">
      <c r="D23" s="14">
        <v>567</v>
      </c>
    </row>
    <row r="24" spans="2:6" x14ac:dyDescent="0.25">
      <c r="D24" s="14">
        <v>580</v>
      </c>
    </row>
    <row r="25" spans="2:6" x14ac:dyDescent="0.25">
      <c r="D25" s="14">
        <v>585</v>
      </c>
    </row>
    <row r="26" spans="2:6" x14ac:dyDescent="0.25">
      <c r="D26" s="14">
        <v>646</v>
      </c>
    </row>
    <row r="27" spans="2:6" x14ac:dyDescent="0.25">
      <c r="B27" t="s">
        <v>18</v>
      </c>
      <c r="C27" t="s">
        <v>19</v>
      </c>
      <c r="D27" s="14">
        <v>1.3520000000000001</v>
      </c>
      <c r="E27" s="14">
        <f>SUM(D27:D30)</f>
        <v>1231.1559999999999</v>
      </c>
      <c r="F27" t="s">
        <v>111</v>
      </c>
    </row>
    <row r="28" spans="2:6" x14ac:dyDescent="0.25">
      <c r="D28" s="14">
        <v>1.804</v>
      </c>
    </row>
    <row r="29" spans="2:6" x14ac:dyDescent="0.25">
      <c r="D29" s="14">
        <v>285</v>
      </c>
    </row>
    <row r="30" spans="2:6" x14ac:dyDescent="0.25">
      <c r="D30" s="14">
        <v>943</v>
      </c>
    </row>
    <row r="31" spans="2:6" x14ac:dyDescent="0.25">
      <c r="B31" t="s">
        <v>20</v>
      </c>
      <c r="C31" t="s">
        <v>21</v>
      </c>
      <c r="D31" s="14">
        <v>1.111</v>
      </c>
      <c r="E31" s="14">
        <f>SUM(D31)</f>
        <v>1.111</v>
      </c>
      <c r="F31" t="s">
        <v>112</v>
      </c>
    </row>
    <row r="32" spans="2:6" x14ac:dyDescent="0.25">
      <c r="B32" t="s">
        <v>22</v>
      </c>
      <c r="C32" t="s">
        <v>14</v>
      </c>
      <c r="D32" s="14">
        <v>1.0780000000000001</v>
      </c>
      <c r="E32" s="14">
        <f>SUM(D32:D43)</f>
        <v>8562.2070000000003</v>
      </c>
      <c r="F32" t="s">
        <v>113</v>
      </c>
    </row>
    <row r="33" spans="2:6" x14ac:dyDescent="0.25">
      <c r="D33" s="14">
        <v>1.6559999999999999</v>
      </c>
    </row>
    <row r="34" spans="2:6" x14ac:dyDescent="0.25">
      <c r="D34" s="14">
        <v>84</v>
      </c>
    </row>
    <row r="35" spans="2:6" x14ac:dyDescent="0.25">
      <c r="D35" s="14">
        <v>144.14500000000001</v>
      </c>
    </row>
    <row r="36" spans="2:6" x14ac:dyDescent="0.25">
      <c r="D36" s="14">
        <v>688</v>
      </c>
    </row>
    <row r="37" spans="2:6" x14ac:dyDescent="0.25">
      <c r="D37" s="14">
        <v>784</v>
      </c>
    </row>
    <row r="38" spans="2:6" x14ac:dyDescent="0.25">
      <c r="D38" s="14">
        <v>842</v>
      </c>
    </row>
    <row r="39" spans="2:6" x14ac:dyDescent="0.25">
      <c r="D39" s="14">
        <v>887.32799999999997</v>
      </c>
    </row>
    <row r="40" spans="2:6" x14ac:dyDescent="0.25">
      <c r="D40" s="14">
        <v>897</v>
      </c>
    </row>
    <row r="41" spans="2:6" x14ac:dyDescent="0.25">
      <c r="D41" s="14">
        <v>1247</v>
      </c>
    </row>
    <row r="42" spans="2:6" x14ac:dyDescent="0.25">
      <c r="D42" s="14">
        <v>1356</v>
      </c>
    </row>
    <row r="43" spans="2:6" x14ac:dyDescent="0.25">
      <c r="D43" s="14">
        <v>1630</v>
      </c>
    </row>
    <row r="44" spans="2:6" x14ac:dyDescent="0.25">
      <c r="B44" t="s">
        <v>23</v>
      </c>
      <c r="C44" t="s">
        <v>24</v>
      </c>
      <c r="D44" s="14">
        <v>1.224</v>
      </c>
      <c r="E44" s="14">
        <f>SUM(D44:D45)</f>
        <v>242.22399999999999</v>
      </c>
      <c r="F44" t="s">
        <v>114</v>
      </c>
    </row>
    <row r="45" spans="2:6" x14ac:dyDescent="0.25">
      <c r="D45" s="14">
        <v>241</v>
      </c>
    </row>
    <row r="46" spans="2:6" x14ac:dyDescent="0.25">
      <c r="B46" t="s">
        <v>25</v>
      </c>
      <c r="C46" t="s">
        <v>14</v>
      </c>
      <c r="D46" s="14">
        <v>153</v>
      </c>
      <c r="E46" s="14">
        <f>SUM(D46:D50)</f>
        <v>1982</v>
      </c>
      <c r="F46" t="s">
        <v>113</v>
      </c>
    </row>
    <row r="47" spans="2:6" x14ac:dyDescent="0.25">
      <c r="D47" s="14">
        <v>234</v>
      </c>
    </row>
    <row r="48" spans="2:6" x14ac:dyDescent="0.25">
      <c r="D48" s="14">
        <v>318</v>
      </c>
    </row>
    <row r="49" spans="2:6" x14ac:dyDescent="0.25">
      <c r="D49" s="14">
        <v>538</v>
      </c>
    </row>
    <row r="50" spans="2:6" x14ac:dyDescent="0.25">
      <c r="D50" s="14">
        <v>739</v>
      </c>
    </row>
    <row r="51" spans="2:6" x14ac:dyDescent="0.25">
      <c r="B51" t="s">
        <v>26</v>
      </c>
      <c r="C51" t="s">
        <v>27</v>
      </c>
      <c r="D51" s="14">
        <v>1.276</v>
      </c>
      <c r="E51" s="14">
        <f>SUM(D51:D54)</f>
        <v>1660.2760000000001</v>
      </c>
      <c r="F51" t="s">
        <v>115</v>
      </c>
    </row>
    <row r="52" spans="2:6" x14ac:dyDescent="0.25">
      <c r="D52" s="14">
        <v>347</v>
      </c>
    </row>
    <row r="53" spans="2:6" x14ac:dyDescent="0.25">
      <c r="D53" s="14">
        <v>465</v>
      </c>
    </row>
    <row r="54" spans="2:6" x14ac:dyDescent="0.25">
      <c r="D54" s="14">
        <v>847</v>
      </c>
    </row>
    <row r="55" spans="2:6" x14ac:dyDescent="0.25">
      <c r="B55" t="s">
        <v>28</v>
      </c>
      <c r="C55" t="s">
        <v>29</v>
      </c>
      <c r="D55" s="14">
        <v>228</v>
      </c>
      <c r="E55" s="14">
        <f>SUM(D55:D57)</f>
        <v>1485</v>
      </c>
      <c r="F55" t="s">
        <v>116</v>
      </c>
    </row>
    <row r="56" spans="2:6" x14ac:dyDescent="0.25">
      <c r="D56" s="14">
        <v>510</v>
      </c>
    </row>
    <row r="57" spans="2:6" x14ac:dyDescent="0.25">
      <c r="D57" s="14">
        <v>747</v>
      </c>
    </row>
    <row r="58" spans="2:6" x14ac:dyDescent="0.25">
      <c r="B58" t="s">
        <v>30</v>
      </c>
      <c r="C58" t="s">
        <v>12</v>
      </c>
      <c r="D58" s="14">
        <v>336</v>
      </c>
      <c r="E58">
        <v>336</v>
      </c>
      <c r="F58" t="s">
        <v>117</v>
      </c>
    </row>
    <row r="59" spans="2:6" x14ac:dyDescent="0.25">
      <c r="B59" t="s">
        <v>31</v>
      </c>
      <c r="C59" t="s">
        <v>32</v>
      </c>
      <c r="D59" s="14">
        <v>469</v>
      </c>
      <c r="E59">
        <v>469</v>
      </c>
      <c r="F59" t="s">
        <v>118</v>
      </c>
    </row>
    <row r="60" spans="2:6" x14ac:dyDescent="0.25">
      <c r="B60" t="s">
        <v>33</v>
      </c>
      <c r="C60" t="s">
        <v>34</v>
      </c>
      <c r="D60" s="14">
        <v>215</v>
      </c>
      <c r="E60">
        <v>215</v>
      </c>
      <c r="F60" t="s">
        <v>119</v>
      </c>
    </row>
    <row r="61" spans="2:6" x14ac:dyDescent="0.25">
      <c r="B61" t="s">
        <v>35</v>
      </c>
      <c r="C61" t="s">
        <v>36</v>
      </c>
      <c r="D61" s="14">
        <v>1.472</v>
      </c>
      <c r="E61" s="14">
        <f>SUM(D61:D66)</f>
        <v>2195.8029999999999</v>
      </c>
      <c r="F61" t="s">
        <v>120</v>
      </c>
    </row>
    <row r="62" spans="2:6" x14ac:dyDescent="0.25">
      <c r="D62" s="14">
        <v>45.331000000000003</v>
      </c>
    </row>
    <row r="63" spans="2:6" x14ac:dyDescent="0.25">
      <c r="D63" s="14">
        <v>271</v>
      </c>
    </row>
    <row r="64" spans="2:6" x14ac:dyDescent="0.25">
      <c r="D64" s="14">
        <v>426</v>
      </c>
    </row>
    <row r="65" spans="2:6" x14ac:dyDescent="0.25">
      <c r="D65" s="14">
        <v>611</v>
      </c>
    </row>
    <row r="66" spans="2:6" x14ac:dyDescent="0.25">
      <c r="D66" s="14">
        <v>841</v>
      </c>
    </row>
    <row r="67" spans="2:6" x14ac:dyDescent="0.25">
      <c r="B67" t="s">
        <v>37</v>
      </c>
      <c r="C67" t="s">
        <v>14</v>
      </c>
      <c r="D67" s="14">
        <v>316.13099999999997</v>
      </c>
      <c r="E67" s="14">
        <f>SUM(D67:D78)</f>
        <v>13174.057999999999</v>
      </c>
      <c r="F67" t="s">
        <v>121</v>
      </c>
    </row>
    <row r="68" spans="2:6" x14ac:dyDescent="0.25">
      <c r="D68" s="14">
        <v>460.99799999999999</v>
      </c>
    </row>
    <row r="69" spans="2:6" x14ac:dyDescent="0.25">
      <c r="D69" s="14">
        <v>883.13</v>
      </c>
    </row>
    <row r="70" spans="2:6" x14ac:dyDescent="0.25">
      <c r="D70" s="14">
        <v>934.70399999999995</v>
      </c>
    </row>
    <row r="71" spans="2:6" x14ac:dyDescent="0.25">
      <c r="D71" s="14">
        <v>980.91499999999996</v>
      </c>
    </row>
    <row r="72" spans="2:6" x14ac:dyDescent="0.25">
      <c r="D72" s="14">
        <v>1046</v>
      </c>
    </row>
    <row r="73" spans="2:6" x14ac:dyDescent="0.25">
      <c r="D73" s="14">
        <v>1066</v>
      </c>
    </row>
    <row r="74" spans="2:6" x14ac:dyDescent="0.25">
      <c r="D74" s="14">
        <v>1346</v>
      </c>
    </row>
    <row r="75" spans="2:6" x14ac:dyDescent="0.25">
      <c r="D75" s="14">
        <v>1357.127</v>
      </c>
    </row>
    <row r="76" spans="2:6" x14ac:dyDescent="0.25">
      <c r="D76" s="14">
        <v>1361.577</v>
      </c>
    </row>
    <row r="77" spans="2:6" x14ac:dyDescent="0.25">
      <c r="D77" s="14">
        <v>1560.0349999999999</v>
      </c>
    </row>
    <row r="78" spans="2:6" x14ac:dyDescent="0.25">
      <c r="D78" s="14">
        <v>1861.441</v>
      </c>
    </row>
    <row r="79" spans="2:6" x14ac:dyDescent="0.25">
      <c r="B79" t="s">
        <v>38</v>
      </c>
      <c r="C79" t="s">
        <v>39</v>
      </c>
      <c r="D79" s="14">
        <v>388</v>
      </c>
      <c r="E79">
        <v>388</v>
      </c>
      <c r="F79" t="s">
        <v>122</v>
      </c>
    </row>
    <row r="80" spans="2:6" x14ac:dyDescent="0.25">
      <c r="B80" t="s">
        <v>40</v>
      </c>
      <c r="C80" t="s">
        <v>34</v>
      </c>
      <c r="D80" s="14">
        <v>82</v>
      </c>
      <c r="E80">
        <v>82</v>
      </c>
      <c r="F80" t="s">
        <v>119</v>
      </c>
    </row>
    <row r="81" spans="2:6" x14ac:dyDescent="0.25">
      <c r="B81" t="s">
        <v>41</v>
      </c>
      <c r="C81" t="s">
        <v>42</v>
      </c>
      <c r="D81" s="14">
        <v>47</v>
      </c>
      <c r="E81" s="14">
        <f>SUM(D81:D82)</f>
        <v>379</v>
      </c>
      <c r="F81" t="s">
        <v>123</v>
      </c>
    </row>
    <row r="82" spans="2:6" x14ac:dyDescent="0.25">
      <c r="D82" s="14">
        <v>332</v>
      </c>
    </row>
    <row r="83" spans="2:6" x14ac:dyDescent="0.25">
      <c r="B83" t="s">
        <v>43</v>
      </c>
      <c r="C83" t="s">
        <v>44</v>
      </c>
      <c r="D83" s="14">
        <v>431</v>
      </c>
      <c r="E83" s="14">
        <f>SUM(D83:D84)</f>
        <v>980</v>
      </c>
      <c r="F83" t="s">
        <v>124</v>
      </c>
    </row>
    <row r="84" spans="2:6" x14ac:dyDescent="0.25">
      <c r="D84" s="14">
        <v>549</v>
      </c>
    </row>
    <row r="85" spans="2:6" x14ac:dyDescent="0.25">
      <c r="B85" t="s">
        <v>45</v>
      </c>
      <c r="C85" t="s">
        <v>46</v>
      </c>
      <c r="D85" s="14">
        <v>98</v>
      </c>
      <c r="E85">
        <v>98</v>
      </c>
      <c r="F85" t="s">
        <v>174</v>
      </c>
    </row>
    <row r="86" spans="2:6" x14ac:dyDescent="0.25">
      <c r="B86" t="s">
        <v>47</v>
      </c>
      <c r="C86" t="s">
        <v>48</v>
      </c>
      <c r="D86" s="14">
        <v>1.6259999999999999</v>
      </c>
      <c r="E86" s="14">
        <f>SUM(D86:D87)</f>
        <v>234.626</v>
      </c>
      <c r="F86" t="s">
        <v>173</v>
      </c>
    </row>
    <row r="87" spans="2:6" x14ac:dyDescent="0.25">
      <c r="D87" s="14">
        <v>233</v>
      </c>
    </row>
    <row r="88" spans="2:6" x14ac:dyDescent="0.25">
      <c r="B88" t="s">
        <v>49</v>
      </c>
      <c r="C88" t="s">
        <v>50</v>
      </c>
      <c r="D88" s="14">
        <v>75</v>
      </c>
      <c r="E88" s="14">
        <f>SUM(D88:D90)</f>
        <v>921</v>
      </c>
      <c r="F88" t="s">
        <v>172</v>
      </c>
    </row>
    <row r="89" spans="2:6" x14ac:dyDescent="0.25">
      <c r="D89" s="14">
        <v>395</v>
      </c>
    </row>
    <row r="90" spans="2:6" x14ac:dyDescent="0.25">
      <c r="D90" s="14">
        <v>451</v>
      </c>
    </row>
    <row r="91" spans="2:6" x14ac:dyDescent="0.25">
      <c r="B91" t="s">
        <v>51</v>
      </c>
      <c r="C91" t="s">
        <v>52</v>
      </c>
      <c r="D91" s="14">
        <v>285</v>
      </c>
      <c r="E91" s="14">
        <f>SUM(D91:D92)</f>
        <v>888</v>
      </c>
      <c r="F91" t="s">
        <v>171</v>
      </c>
    </row>
    <row r="92" spans="2:6" x14ac:dyDescent="0.25">
      <c r="D92" s="14">
        <v>603</v>
      </c>
    </row>
    <row r="93" spans="2:6" x14ac:dyDescent="0.25">
      <c r="B93" t="s">
        <v>53</v>
      </c>
      <c r="C93" t="s">
        <v>39</v>
      </c>
      <c r="D93" s="14">
        <v>780</v>
      </c>
      <c r="E93">
        <v>780</v>
      </c>
      <c r="F93" t="s">
        <v>122</v>
      </c>
    </row>
    <row r="94" spans="2:6" x14ac:dyDescent="0.25">
      <c r="B94" t="s">
        <v>54</v>
      </c>
      <c r="C94" t="s">
        <v>55</v>
      </c>
      <c r="D94" s="14">
        <v>1.9350000000000001</v>
      </c>
      <c r="E94" s="14">
        <f>SUM(D94:D101)</f>
        <v>3358.3319999999999</v>
      </c>
      <c r="F94" t="s">
        <v>170</v>
      </c>
    </row>
    <row r="95" spans="2:6" x14ac:dyDescent="0.25">
      <c r="D95" s="14">
        <v>2.3970000000000002</v>
      </c>
    </row>
    <row r="96" spans="2:6" x14ac:dyDescent="0.25">
      <c r="D96" s="14">
        <v>217</v>
      </c>
    </row>
    <row r="97" spans="2:6" x14ac:dyDescent="0.25">
      <c r="D97" s="14">
        <v>335</v>
      </c>
    </row>
    <row r="98" spans="2:6" x14ac:dyDescent="0.25">
      <c r="D98" s="14">
        <v>492</v>
      </c>
    </row>
    <row r="99" spans="2:6" x14ac:dyDescent="0.25">
      <c r="D99" s="14">
        <v>669</v>
      </c>
    </row>
    <row r="100" spans="2:6" x14ac:dyDescent="0.25">
      <c r="D100" s="14">
        <v>770</v>
      </c>
    </row>
    <row r="101" spans="2:6" x14ac:dyDescent="0.25">
      <c r="D101" s="14">
        <v>871</v>
      </c>
    </row>
    <row r="102" spans="2:6" x14ac:dyDescent="0.25">
      <c r="B102" t="s">
        <v>56</v>
      </c>
      <c r="C102" t="s">
        <v>57</v>
      </c>
      <c r="D102" s="14">
        <v>72</v>
      </c>
      <c r="E102" s="14">
        <f>SUM(D102:D103)</f>
        <v>353</v>
      </c>
      <c r="F102" t="s">
        <v>169</v>
      </c>
    </row>
    <row r="103" spans="2:6" x14ac:dyDescent="0.25">
      <c r="D103" s="14">
        <v>281</v>
      </c>
    </row>
    <row r="104" spans="2:6" x14ac:dyDescent="0.25">
      <c r="B104" t="s">
        <v>58</v>
      </c>
      <c r="C104" t="s">
        <v>59</v>
      </c>
      <c r="D104" s="14">
        <v>66</v>
      </c>
      <c r="E104" s="14">
        <f>SUM(D104:D105)</f>
        <v>937</v>
      </c>
      <c r="F104" t="s">
        <v>168</v>
      </c>
    </row>
    <row r="105" spans="2:6" x14ac:dyDescent="0.25">
      <c r="D105" s="14">
        <v>871</v>
      </c>
    </row>
    <row r="106" spans="2:6" x14ac:dyDescent="0.25">
      <c r="B106" t="s">
        <v>60</v>
      </c>
      <c r="C106" t="s">
        <v>61</v>
      </c>
      <c r="D106" s="14">
        <v>111</v>
      </c>
      <c r="E106" s="14">
        <f>SUM(D106:D107)</f>
        <v>833</v>
      </c>
      <c r="F106" t="s">
        <v>167</v>
      </c>
    </row>
    <row r="107" spans="2:6" x14ac:dyDescent="0.25">
      <c r="D107" s="14">
        <v>722</v>
      </c>
    </row>
    <row r="108" spans="2:6" x14ac:dyDescent="0.25">
      <c r="B108" t="s">
        <v>62</v>
      </c>
      <c r="C108" t="s">
        <v>63</v>
      </c>
      <c r="D108" s="14">
        <v>163</v>
      </c>
      <c r="E108" s="14">
        <f>SUM(D108:D115)</f>
        <v>3184</v>
      </c>
      <c r="F108" t="s">
        <v>166</v>
      </c>
    </row>
    <row r="109" spans="2:6" x14ac:dyDescent="0.25">
      <c r="D109" s="14">
        <v>246</v>
      </c>
    </row>
    <row r="110" spans="2:6" x14ac:dyDescent="0.25">
      <c r="D110" s="14">
        <v>284</v>
      </c>
    </row>
    <row r="111" spans="2:6" x14ac:dyDescent="0.25">
      <c r="D111" s="14">
        <v>296</v>
      </c>
    </row>
    <row r="112" spans="2:6" x14ac:dyDescent="0.25">
      <c r="D112" s="14">
        <v>325</v>
      </c>
    </row>
    <row r="113" spans="2:6" x14ac:dyDescent="0.25">
      <c r="D113" s="14">
        <v>394</v>
      </c>
    </row>
    <row r="114" spans="2:6" x14ac:dyDescent="0.25">
      <c r="D114" s="14">
        <v>579</v>
      </c>
    </row>
    <row r="115" spans="2:6" x14ac:dyDescent="0.25">
      <c r="D115" s="14">
        <v>897</v>
      </c>
    </row>
    <row r="116" spans="2:6" x14ac:dyDescent="0.25">
      <c r="B116" t="s">
        <v>64</v>
      </c>
      <c r="C116" t="s">
        <v>65</v>
      </c>
      <c r="D116" s="14">
        <v>260</v>
      </c>
      <c r="E116" s="14">
        <f>SUM(D116:D122)</f>
        <v>4122</v>
      </c>
      <c r="F116" t="s">
        <v>165</v>
      </c>
    </row>
    <row r="117" spans="2:6" x14ac:dyDescent="0.25">
      <c r="D117" s="14">
        <v>468</v>
      </c>
    </row>
    <row r="118" spans="2:6" x14ac:dyDescent="0.25">
      <c r="D118" s="14">
        <v>507</v>
      </c>
    </row>
    <row r="119" spans="2:6" x14ac:dyDescent="0.25">
      <c r="D119" s="14">
        <v>532</v>
      </c>
    </row>
    <row r="120" spans="2:6" x14ac:dyDescent="0.25">
      <c r="D120" s="14">
        <v>635</v>
      </c>
    </row>
    <row r="121" spans="2:6" x14ac:dyDescent="0.25">
      <c r="D121" s="14">
        <v>807</v>
      </c>
    </row>
    <row r="122" spans="2:6" x14ac:dyDescent="0.25">
      <c r="D122" s="14">
        <v>913</v>
      </c>
    </row>
    <row r="123" spans="2:6" x14ac:dyDescent="0.25">
      <c r="B123" t="s">
        <v>66</v>
      </c>
      <c r="C123" t="s">
        <v>67</v>
      </c>
      <c r="D123" s="14">
        <v>245</v>
      </c>
      <c r="E123" s="14">
        <f>SUM(D123:D133)</f>
        <v>9352.9570000000003</v>
      </c>
      <c r="F123" t="s">
        <v>164</v>
      </c>
    </row>
    <row r="124" spans="2:6" x14ac:dyDescent="0.25">
      <c r="D124" s="14">
        <v>378</v>
      </c>
    </row>
    <row r="125" spans="2:6" x14ac:dyDescent="0.25">
      <c r="D125" s="14">
        <v>403</v>
      </c>
    </row>
    <row r="126" spans="2:6" x14ac:dyDescent="0.25">
      <c r="D126" s="14">
        <v>431.95699999999999</v>
      </c>
    </row>
    <row r="127" spans="2:6" x14ac:dyDescent="0.25">
      <c r="D127" s="14">
        <v>483</v>
      </c>
    </row>
    <row r="128" spans="2:6" x14ac:dyDescent="0.25">
      <c r="D128" s="14">
        <v>660</v>
      </c>
    </row>
    <row r="129" spans="2:6" x14ac:dyDescent="0.25">
      <c r="D129" s="14">
        <v>1052</v>
      </c>
    </row>
    <row r="130" spans="2:6" x14ac:dyDescent="0.25">
      <c r="D130" s="14">
        <v>1065</v>
      </c>
    </row>
    <row r="131" spans="2:6" x14ac:dyDescent="0.25">
      <c r="D131" s="14">
        <v>1296</v>
      </c>
    </row>
    <row r="132" spans="2:6" x14ac:dyDescent="0.25">
      <c r="D132" s="14">
        <v>1460</v>
      </c>
    </row>
    <row r="133" spans="2:6" x14ac:dyDescent="0.25">
      <c r="D133" s="14">
        <v>1879</v>
      </c>
    </row>
    <row r="134" spans="2:6" x14ac:dyDescent="0.25">
      <c r="B134" t="s">
        <v>68</v>
      </c>
      <c r="C134" t="s">
        <v>69</v>
      </c>
      <c r="D134" s="14">
        <v>148</v>
      </c>
      <c r="E134">
        <v>148</v>
      </c>
      <c r="F134" t="s">
        <v>154</v>
      </c>
    </row>
    <row r="135" spans="2:6" x14ac:dyDescent="0.25">
      <c r="B135" t="s">
        <v>70</v>
      </c>
      <c r="C135" t="s">
        <v>71</v>
      </c>
      <c r="D135" s="14">
        <v>458</v>
      </c>
      <c r="E135" s="14">
        <f>SUM(D135:D146)</f>
        <v>23088.54</v>
      </c>
      <c r="F135" t="s">
        <v>163</v>
      </c>
    </row>
    <row r="136" spans="2:6" x14ac:dyDescent="0.25">
      <c r="D136" s="14">
        <v>903</v>
      </c>
    </row>
    <row r="137" spans="2:6" x14ac:dyDescent="0.25">
      <c r="D137" s="14">
        <v>1406.1130000000001</v>
      </c>
    </row>
    <row r="138" spans="2:6" x14ac:dyDescent="0.25">
      <c r="D138" s="14">
        <v>1422</v>
      </c>
    </row>
    <row r="139" spans="2:6" x14ac:dyDescent="0.25">
      <c r="D139" s="14">
        <v>1679.5450000000001</v>
      </c>
    </row>
    <row r="140" spans="2:6" x14ac:dyDescent="0.25">
      <c r="D140" s="14">
        <v>1784</v>
      </c>
    </row>
    <row r="141" spans="2:6" x14ac:dyDescent="0.25">
      <c r="D141" s="14">
        <v>1894</v>
      </c>
    </row>
    <row r="142" spans="2:6" x14ac:dyDescent="0.25">
      <c r="D142" s="14">
        <v>2119</v>
      </c>
    </row>
    <row r="143" spans="2:6" x14ac:dyDescent="0.25">
      <c r="D143" s="14">
        <v>2254.8820000000001</v>
      </c>
    </row>
    <row r="144" spans="2:6" x14ac:dyDescent="0.25">
      <c r="D144" s="14">
        <v>2714</v>
      </c>
    </row>
    <row r="145" spans="2:6" x14ac:dyDescent="0.25">
      <c r="D145" s="14">
        <v>3131</v>
      </c>
    </row>
    <row r="146" spans="2:6" x14ac:dyDescent="0.25">
      <c r="D146" s="14">
        <v>3323</v>
      </c>
    </row>
    <row r="147" spans="2:6" x14ac:dyDescent="0.25">
      <c r="B147" t="s">
        <v>72</v>
      </c>
      <c r="C147" t="s">
        <v>73</v>
      </c>
      <c r="D147" s="14">
        <v>1.0489999999999999</v>
      </c>
      <c r="E147" s="14">
        <f>SUM(D147:D150)</f>
        <v>799.07600000000002</v>
      </c>
      <c r="F147" t="s">
        <v>162</v>
      </c>
    </row>
    <row r="148" spans="2:6" x14ac:dyDescent="0.25">
      <c r="D148" s="14">
        <v>1.929</v>
      </c>
    </row>
    <row r="149" spans="2:6" x14ac:dyDescent="0.25">
      <c r="D149" s="14">
        <v>3.0979999999999999</v>
      </c>
    </row>
    <row r="150" spans="2:6" x14ac:dyDescent="0.25">
      <c r="D150" s="14">
        <v>793</v>
      </c>
    </row>
    <row r="151" spans="2:6" x14ac:dyDescent="0.25">
      <c r="B151" t="s">
        <v>74</v>
      </c>
      <c r="C151" t="s">
        <v>24</v>
      </c>
      <c r="D151" s="14">
        <v>526</v>
      </c>
      <c r="E151" s="14">
        <f>SUM(D151:D162)</f>
        <v>12846.363000000001</v>
      </c>
      <c r="F151" t="s">
        <v>153</v>
      </c>
    </row>
    <row r="152" spans="2:6" x14ac:dyDescent="0.25">
      <c r="D152" s="14">
        <v>653</v>
      </c>
    </row>
    <row r="153" spans="2:6" x14ac:dyDescent="0.25">
      <c r="D153" s="14">
        <v>702</v>
      </c>
    </row>
    <row r="154" spans="2:6" x14ac:dyDescent="0.25">
      <c r="D154" s="14">
        <v>713</v>
      </c>
    </row>
    <row r="155" spans="2:6" x14ac:dyDescent="0.25">
      <c r="D155" s="14">
        <v>748</v>
      </c>
    </row>
    <row r="156" spans="2:6" x14ac:dyDescent="0.25">
      <c r="D156" s="14">
        <v>884</v>
      </c>
    </row>
    <row r="157" spans="2:6" x14ac:dyDescent="0.25">
      <c r="D157" s="14">
        <v>942</v>
      </c>
    </row>
    <row r="158" spans="2:6" x14ac:dyDescent="0.25">
      <c r="D158" s="14">
        <v>962</v>
      </c>
    </row>
    <row r="159" spans="2:6" x14ac:dyDescent="0.25">
      <c r="D159" s="14">
        <v>1164</v>
      </c>
    </row>
    <row r="160" spans="2:6" x14ac:dyDescent="0.25">
      <c r="D160" s="14">
        <v>1367</v>
      </c>
    </row>
    <row r="161" spans="2:6" x14ac:dyDescent="0.25">
      <c r="D161" s="14">
        <v>1861</v>
      </c>
    </row>
    <row r="162" spans="2:6" x14ac:dyDescent="0.25">
      <c r="D162" s="14">
        <v>2324.3630000000003</v>
      </c>
    </row>
    <row r="163" spans="2:6" x14ac:dyDescent="0.25">
      <c r="B163" t="s">
        <v>75</v>
      </c>
      <c r="C163" t="s">
        <v>76</v>
      </c>
      <c r="D163" s="14">
        <v>1.0429999999999999</v>
      </c>
      <c r="E163">
        <v>1</v>
      </c>
      <c r="F163" t="s">
        <v>161</v>
      </c>
    </row>
    <row r="164" spans="2:6" x14ac:dyDescent="0.25">
      <c r="B164" t="s">
        <v>77</v>
      </c>
      <c r="C164" t="s">
        <v>19</v>
      </c>
      <c r="D164" s="14">
        <v>250</v>
      </c>
      <c r="E164" s="14">
        <f>SUM(D164:D166)</f>
        <v>1165</v>
      </c>
      <c r="F164" t="s">
        <v>160</v>
      </c>
    </row>
    <row r="165" spans="2:6" x14ac:dyDescent="0.25">
      <c r="D165" s="14">
        <v>397</v>
      </c>
    </row>
    <row r="166" spans="2:6" x14ac:dyDescent="0.25">
      <c r="D166" s="14">
        <v>518</v>
      </c>
    </row>
    <row r="167" spans="2:6" x14ac:dyDescent="0.25">
      <c r="B167" t="s">
        <v>78</v>
      </c>
      <c r="C167" t="s">
        <v>79</v>
      </c>
      <c r="D167" s="14">
        <v>784</v>
      </c>
      <c r="E167">
        <v>784</v>
      </c>
      <c r="F167" t="s">
        <v>156</v>
      </c>
    </row>
    <row r="168" spans="2:6" x14ac:dyDescent="0.25">
      <c r="B168" t="s">
        <v>80</v>
      </c>
      <c r="C168" t="s">
        <v>21</v>
      </c>
      <c r="D168" s="14">
        <v>6.4</v>
      </c>
      <c r="E168">
        <v>6</v>
      </c>
      <c r="F168" t="s">
        <v>157</v>
      </c>
    </row>
    <row r="169" spans="2:6" x14ac:dyDescent="0.25">
      <c r="B169" t="s">
        <v>81</v>
      </c>
      <c r="C169" t="s">
        <v>82</v>
      </c>
      <c r="D169" s="14">
        <v>379</v>
      </c>
      <c r="E169">
        <v>379</v>
      </c>
      <c r="F169" t="s">
        <v>158</v>
      </c>
    </row>
    <row r="170" spans="2:6" x14ac:dyDescent="0.25">
      <c r="B170" t="s">
        <v>83</v>
      </c>
      <c r="C170" t="s">
        <v>84</v>
      </c>
      <c r="D170" s="14">
        <v>42</v>
      </c>
      <c r="E170">
        <v>42</v>
      </c>
      <c r="F170" t="s">
        <v>159</v>
      </c>
    </row>
    <row r="171" spans="2:6" x14ac:dyDescent="0.25">
      <c r="B171" t="s">
        <v>85</v>
      </c>
      <c r="C171" t="s">
        <v>86</v>
      </c>
      <c r="D171" s="14">
        <v>1.5249999999999999</v>
      </c>
      <c r="E171" s="14">
        <f>SUM(D171:D176)</f>
        <v>1276.5250000000001</v>
      </c>
      <c r="F171" t="s">
        <v>155</v>
      </c>
    </row>
    <row r="172" spans="2:6" x14ac:dyDescent="0.25">
      <c r="D172" s="14">
        <v>48</v>
      </c>
    </row>
    <row r="173" spans="2:6" x14ac:dyDescent="0.25">
      <c r="D173" s="14">
        <v>101</v>
      </c>
    </row>
    <row r="174" spans="2:6" x14ac:dyDescent="0.25">
      <c r="D174" s="14">
        <v>262</v>
      </c>
    </row>
    <row r="175" spans="2:6" x14ac:dyDescent="0.25">
      <c r="D175" s="14">
        <v>324</v>
      </c>
    </row>
    <row r="176" spans="2:6" x14ac:dyDescent="0.25">
      <c r="D176" s="14">
        <v>540</v>
      </c>
    </row>
    <row r="177" spans="2:6" x14ac:dyDescent="0.25">
      <c r="B177" t="s">
        <v>87</v>
      </c>
      <c r="C177" t="s">
        <v>69</v>
      </c>
      <c r="D177" s="14">
        <v>108</v>
      </c>
      <c r="E177" s="14">
        <f>SUM(D177:D179)</f>
        <v>1139</v>
      </c>
      <c r="F177" t="s">
        <v>154</v>
      </c>
    </row>
    <row r="178" spans="2:6" x14ac:dyDescent="0.25">
      <c r="D178" s="14">
        <v>416</v>
      </c>
    </row>
    <row r="179" spans="2:6" x14ac:dyDescent="0.25">
      <c r="D179" s="14">
        <v>615</v>
      </c>
    </row>
    <row r="180" spans="2:6" x14ac:dyDescent="0.25">
      <c r="B180" t="s">
        <v>88</v>
      </c>
      <c r="C180" t="s">
        <v>24</v>
      </c>
      <c r="D180" s="14">
        <v>253</v>
      </c>
      <c r="E180" s="14">
        <f>SUM(D180:D185)</f>
        <v>3117.038</v>
      </c>
      <c r="F180" t="s">
        <v>153</v>
      </c>
    </row>
    <row r="181" spans="2:6" x14ac:dyDescent="0.25">
      <c r="D181" s="14">
        <v>276</v>
      </c>
    </row>
    <row r="182" spans="2:6" x14ac:dyDescent="0.25">
      <c r="D182" s="14">
        <v>346</v>
      </c>
    </row>
    <row r="183" spans="2:6" x14ac:dyDescent="0.25">
      <c r="D183" s="14">
        <v>523.61900000000003</v>
      </c>
    </row>
    <row r="184" spans="2:6" x14ac:dyDescent="0.25">
      <c r="D184" s="14">
        <v>717</v>
      </c>
    </row>
    <row r="185" spans="2:6" x14ac:dyDescent="0.25">
      <c r="D185" s="14">
        <v>1001.419</v>
      </c>
    </row>
    <row r="186" spans="2:6" x14ac:dyDescent="0.25">
      <c r="B186" t="s">
        <v>89</v>
      </c>
      <c r="C186" t="s">
        <v>79</v>
      </c>
      <c r="D186" s="14">
        <v>11</v>
      </c>
      <c r="E186">
        <v>11</v>
      </c>
      <c r="F186" t="s">
        <v>152</v>
      </c>
    </row>
    <row r="187" spans="2:6" x14ac:dyDescent="0.25">
      <c r="B187" t="s">
        <v>90</v>
      </c>
      <c r="C187" t="s">
        <v>91</v>
      </c>
      <c r="D187" s="14">
        <v>1.8660000000000001</v>
      </c>
      <c r="E187" s="14">
        <f>SUM(D187:D189)</f>
        <v>563.86599999999999</v>
      </c>
      <c r="F187" t="s">
        <v>151</v>
      </c>
    </row>
    <row r="188" spans="2:6" x14ac:dyDescent="0.25">
      <c r="D188" s="14">
        <v>248</v>
      </c>
    </row>
    <row r="189" spans="2:6" x14ac:dyDescent="0.25">
      <c r="D189" s="14">
        <v>314</v>
      </c>
    </row>
    <row r="190" spans="2:6" x14ac:dyDescent="0.25">
      <c r="B190" t="s">
        <v>92</v>
      </c>
      <c r="C190" t="s">
        <v>93</v>
      </c>
      <c r="D190" s="14">
        <v>2.141</v>
      </c>
      <c r="E190" s="14">
        <f>SUM(D190:D191)</f>
        <v>398.14100000000002</v>
      </c>
      <c r="F190" t="s">
        <v>150</v>
      </c>
    </row>
    <row r="191" spans="2:6" x14ac:dyDescent="0.25">
      <c r="D191" s="14">
        <v>396</v>
      </c>
    </row>
    <row r="192" spans="2:6" x14ac:dyDescent="0.25">
      <c r="B192" t="s">
        <v>94</v>
      </c>
      <c r="C192" t="s">
        <v>95</v>
      </c>
      <c r="D192" s="14">
        <v>169</v>
      </c>
      <c r="E192">
        <v>169</v>
      </c>
      <c r="F192" t="s">
        <v>149</v>
      </c>
    </row>
    <row r="193" spans="2:6" x14ac:dyDescent="0.25">
      <c r="B193" t="s">
        <v>96</v>
      </c>
      <c r="C193" t="s">
        <v>59</v>
      </c>
      <c r="D193" s="14">
        <v>330</v>
      </c>
      <c r="E193">
        <v>330</v>
      </c>
      <c r="F193" t="s">
        <v>148</v>
      </c>
    </row>
    <row r="194" spans="2:6" x14ac:dyDescent="0.25">
      <c r="B194" t="s">
        <v>97</v>
      </c>
      <c r="C194" t="s">
        <v>98</v>
      </c>
      <c r="D194" s="14">
        <v>1.7170000000000001</v>
      </c>
      <c r="E194" s="14">
        <f>SUM(D194:D201)</f>
        <v>4636.7170000000006</v>
      </c>
      <c r="F194" t="s">
        <v>147</v>
      </c>
    </row>
    <row r="195" spans="2:6" x14ac:dyDescent="0.25">
      <c r="D195" s="14">
        <v>148</v>
      </c>
    </row>
    <row r="196" spans="2:6" x14ac:dyDescent="0.25">
      <c r="D196" s="14">
        <v>268</v>
      </c>
    </row>
    <row r="197" spans="2:6" x14ac:dyDescent="0.25">
      <c r="D197" s="14">
        <v>509</v>
      </c>
    </row>
    <row r="198" spans="2:6" x14ac:dyDescent="0.25">
      <c r="D198" s="14">
        <v>582</v>
      </c>
    </row>
    <row r="199" spans="2:6" x14ac:dyDescent="0.25">
      <c r="D199" s="14">
        <v>680</v>
      </c>
    </row>
    <row r="200" spans="2:6" x14ac:dyDescent="0.25">
      <c r="D200" s="14">
        <v>959</v>
      </c>
    </row>
    <row r="201" spans="2:6" x14ac:dyDescent="0.25">
      <c r="D201" s="14">
        <v>1489</v>
      </c>
    </row>
    <row r="202" spans="2:6" x14ac:dyDescent="0.25">
      <c r="B202" t="s">
        <v>99</v>
      </c>
      <c r="C202" t="s">
        <v>100</v>
      </c>
      <c r="D202" s="14">
        <v>93</v>
      </c>
      <c r="E202" s="14">
        <f>SUM(D202:D203)</f>
        <v>1387</v>
      </c>
      <c r="F202" t="s">
        <v>146</v>
      </c>
    </row>
    <row r="203" spans="2:6" x14ac:dyDescent="0.25">
      <c r="D203" s="14">
        <v>1294</v>
      </c>
    </row>
    <row r="204" spans="2:6" x14ac:dyDescent="0.25">
      <c r="B204" t="s">
        <v>101</v>
      </c>
      <c r="C204" t="s">
        <v>102</v>
      </c>
      <c r="D204" s="14">
        <v>38</v>
      </c>
      <c r="E204">
        <v>38</v>
      </c>
      <c r="F204" t="s">
        <v>145</v>
      </c>
    </row>
    <row r="205" spans="2:6" x14ac:dyDescent="0.25">
      <c r="B205" t="s">
        <v>103</v>
      </c>
      <c r="C205" t="s">
        <v>104</v>
      </c>
      <c r="D205" s="14">
        <v>65</v>
      </c>
      <c r="E205">
        <v>65</v>
      </c>
      <c r="F205" t="s">
        <v>144</v>
      </c>
    </row>
    <row r="206" spans="2:6" x14ac:dyDescent="0.25">
      <c r="B206" t="s">
        <v>105</v>
      </c>
      <c r="C206" t="s">
        <v>24</v>
      </c>
      <c r="D206" s="14">
        <v>167</v>
      </c>
      <c r="E206">
        <v>167</v>
      </c>
      <c r="F206" t="s">
        <v>143</v>
      </c>
    </row>
    <row r="209" spans="5:6" x14ac:dyDescent="0.25">
      <c r="E209" s="9" t="s">
        <v>175</v>
      </c>
      <c r="F209" s="9" t="s">
        <v>176</v>
      </c>
    </row>
    <row r="210" spans="5:6" x14ac:dyDescent="0.25">
      <c r="E210" s="14">
        <v>1231.1559999999999</v>
      </c>
      <c r="F210" t="s">
        <v>111</v>
      </c>
    </row>
    <row r="211" spans="5:6" x14ac:dyDescent="0.25">
      <c r="E211" s="14">
        <v>3433.35</v>
      </c>
      <c r="F211" t="s">
        <v>110</v>
      </c>
    </row>
    <row r="212" spans="5:6" x14ac:dyDescent="0.25">
      <c r="E212" s="14">
        <v>11560.664000000001</v>
      </c>
      <c r="F212" t="s">
        <v>109</v>
      </c>
    </row>
    <row r="213" spans="5:6" x14ac:dyDescent="0.25">
      <c r="E213" s="14">
        <f>8562.207+1982</f>
        <v>10544.207</v>
      </c>
      <c r="F213" t="s">
        <v>113</v>
      </c>
    </row>
    <row r="214" spans="5:6" x14ac:dyDescent="0.25">
      <c r="E214" s="14">
        <v>493</v>
      </c>
      <c r="F214" t="s">
        <v>107</v>
      </c>
    </row>
    <row r="215" spans="5:6" x14ac:dyDescent="0.25">
      <c r="E215" s="14">
        <v>242.22399999999999</v>
      </c>
      <c r="F215" t="s">
        <v>114</v>
      </c>
    </row>
    <row r="216" spans="5:6" x14ac:dyDescent="0.25">
      <c r="E216" s="14">
        <v>1.111</v>
      </c>
      <c r="F216" t="s">
        <v>112</v>
      </c>
    </row>
    <row r="217" spans="5:6" x14ac:dyDescent="0.25">
      <c r="E217" s="14">
        <v>372</v>
      </c>
      <c r="F217" t="s">
        <v>108</v>
      </c>
    </row>
    <row r="218" spans="5:6" x14ac:dyDescent="0.25">
      <c r="E218" s="14">
        <v>1660.2760000000001</v>
      </c>
      <c r="F218" t="s">
        <v>115</v>
      </c>
    </row>
    <row r="219" spans="5:6" x14ac:dyDescent="0.25">
      <c r="E219" s="14">
        <v>937</v>
      </c>
      <c r="F219" t="s">
        <v>168</v>
      </c>
    </row>
    <row r="220" spans="5:6" x14ac:dyDescent="0.25">
      <c r="E220" s="14">
        <v>833</v>
      </c>
      <c r="F220" t="s">
        <v>167</v>
      </c>
    </row>
    <row r="221" spans="5:6" x14ac:dyDescent="0.25">
      <c r="E221" s="14">
        <v>799.07600000000002</v>
      </c>
      <c r="F221" t="s">
        <v>162</v>
      </c>
    </row>
    <row r="222" spans="5:6" x14ac:dyDescent="0.25">
      <c r="E222" s="14">
        <v>1165</v>
      </c>
      <c r="F222" t="s">
        <v>160</v>
      </c>
    </row>
    <row r="223" spans="5:6" x14ac:dyDescent="0.25">
      <c r="E223" s="14">
        <v>13174.057999999999</v>
      </c>
      <c r="F223" t="s">
        <v>121</v>
      </c>
    </row>
    <row r="224" spans="5:6" x14ac:dyDescent="0.25">
      <c r="E224">
        <v>784</v>
      </c>
      <c r="F224" t="s">
        <v>156</v>
      </c>
    </row>
    <row r="225" spans="5:6" x14ac:dyDescent="0.25">
      <c r="E225" s="14">
        <v>4122</v>
      </c>
      <c r="F225" t="s">
        <v>165</v>
      </c>
    </row>
    <row r="226" spans="5:6" x14ac:dyDescent="0.25">
      <c r="E226" s="14">
        <f>388+780</f>
        <v>1168</v>
      </c>
      <c r="F226" t="s">
        <v>122</v>
      </c>
    </row>
    <row r="227" spans="5:6" x14ac:dyDescent="0.25">
      <c r="E227" s="14">
        <v>3358.3319999999999</v>
      </c>
      <c r="F227" t="s">
        <v>170</v>
      </c>
    </row>
    <row r="228" spans="5:6" x14ac:dyDescent="0.25">
      <c r="E228" s="14">
        <v>1485</v>
      </c>
      <c r="F228" t="s">
        <v>116</v>
      </c>
    </row>
    <row r="229" spans="5:6" x14ac:dyDescent="0.25">
      <c r="E229">
        <v>336</v>
      </c>
      <c r="F229" t="s">
        <v>117</v>
      </c>
    </row>
    <row r="230" spans="5:6" x14ac:dyDescent="0.25">
      <c r="E230" s="14">
        <v>379</v>
      </c>
      <c r="F230" t="s">
        <v>123</v>
      </c>
    </row>
    <row r="231" spans="5:6" x14ac:dyDescent="0.25">
      <c r="E231" s="14">
        <v>353</v>
      </c>
      <c r="F231" t="s">
        <v>169</v>
      </c>
    </row>
    <row r="232" spans="5:6" x14ac:dyDescent="0.25">
      <c r="E232">
        <v>379</v>
      </c>
      <c r="F232" t="s">
        <v>158</v>
      </c>
    </row>
    <row r="233" spans="5:6" x14ac:dyDescent="0.25">
      <c r="E233" s="14">
        <v>234.626</v>
      </c>
      <c r="F233" t="s">
        <v>173</v>
      </c>
    </row>
    <row r="234" spans="5:6" x14ac:dyDescent="0.25">
      <c r="E234" s="14">
        <f>2195.803+297</f>
        <v>2492.8029999999999</v>
      </c>
      <c r="F234" t="s">
        <v>120</v>
      </c>
    </row>
    <row r="235" spans="5:6" x14ac:dyDescent="0.25">
      <c r="E235">
        <v>469</v>
      </c>
      <c r="F235" t="s">
        <v>118</v>
      </c>
    </row>
    <row r="236" spans="5:6" x14ac:dyDescent="0.25">
      <c r="E236" s="14">
        <v>980</v>
      </c>
      <c r="F236" t="s">
        <v>124</v>
      </c>
    </row>
    <row r="237" spans="5:6" x14ac:dyDescent="0.25">
      <c r="E237" s="14">
        <v>23088.54</v>
      </c>
      <c r="F237" t="s">
        <v>163</v>
      </c>
    </row>
    <row r="238" spans="5:6" x14ac:dyDescent="0.25">
      <c r="E238" s="14">
        <v>3184</v>
      </c>
      <c r="F238" t="s">
        <v>166</v>
      </c>
    </row>
    <row r="239" spans="5:6" x14ac:dyDescent="0.25">
      <c r="E239" s="14">
        <f>12846.363+3117</f>
        <v>15963.362999999999</v>
      </c>
      <c r="F239" t="s">
        <v>153</v>
      </c>
    </row>
    <row r="240" spans="5:6" x14ac:dyDescent="0.25">
      <c r="E240">
        <v>42</v>
      </c>
      <c r="F240" t="s">
        <v>159</v>
      </c>
    </row>
    <row r="241" spans="5:6" x14ac:dyDescent="0.25">
      <c r="E241" s="14">
        <f>1276.525+888</f>
        <v>2164.5250000000001</v>
      </c>
      <c r="F241" t="s">
        <v>155</v>
      </c>
    </row>
    <row r="242" spans="5:6" x14ac:dyDescent="0.25">
      <c r="E242">
        <v>1</v>
      </c>
      <c r="F242" t="s">
        <v>161</v>
      </c>
    </row>
    <row r="243" spans="5:6" x14ac:dyDescent="0.25">
      <c r="E243" s="14">
        <v>921</v>
      </c>
      <c r="F243" t="s">
        <v>172</v>
      </c>
    </row>
    <row r="244" spans="5:6" x14ac:dyDescent="0.25">
      <c r="E244">
        <v>98</v>
      </c>
      <c r="F244" t="s">
        <v>174</v>
      </c>
    </row>
    <row r="245" spans="5:6" x14ac:dyDescent="0.25">
      <c r="E245">
        <v>6</v>
      </c>
      <c r="F245" t="s">
        <v>157</v>
      </c>
    </row>
    <row r="246" spans="5:6" x14ac:dyDescent="0.25">
      <c r="E246" s="14">
        <v>9352.9570000000003</v>
      </c>
      <c r="F246" t="s">
        <v>164</v>
      </c>
    </row>
    <row r="247" spans="5:6" x14ac:dyDescent="0.25">
      <c r="E247" s="14">
        <f>148+1139</f>
        <v>1287</v>
      </c>
      <c r="F247" t="s">
        <v>154</v>
      </c>
    </row>
    <row r="248" spans="5:6" x14ac:dyDescent="0.25">
      <c r="E248">
        <v>330</v>
      </c>
      <c r="F248" t="s">
        <v>148</v>
      </c>
    </row>
    <row r="249" spans="5:6" x14ac:dyDescent="0.25">
      <c r="E249" s="14">
        <v>398.14100000000002</v>
      </c>
      <c r="F249" t="s">
        <v>150</v>
      </c>
    </row>
    <row r="250" spans="5:6" x14ac:dyDescent="0.25">
      <c r="E250">
        <v>11</v>
      </c>
      <c r="F250" t="s">
        <v>152</v>
      </c>
    </row>
    <row r="251" spans="5:6" x14ac:dyDescent="0.25">
      <c r="E251" s="14">
        <v>1387</v>
      </c>
      <c r="F251" t="s">
        <v>146</v>
      </c>
    </row>
    <row r="252" spans="5:6" x14ac:dyDescent="0.25">
      <c r="E252" s="14">
        <v>4636.7170000000006</v>
      </c>
      <c r="F252" t="s">
        <v>147</v>
      </c>
    </row>
    <row r="253" spans="5:6" x14ac:dyDescent="0.25">
      <c r="E253">
        <v>169</v>
      </c>
      <c r="F253" t="s">
        <v>149</v>
      </c>
    </row>
    <row r="254" spans="5:6" x14ac:dyDescent="0.25">
      <c r="E254">
        <v>65</v>
      </c>
      <c r="F254" t="s">
        <v>144</v>
      </c>
    </row>
    <row r="255" spans="5:6" x14ac:dyDescent="0.25">
      <c r="E255">
        <v>167</v>
      </c>
      <c r="F255" t="s">
        <v>143</v>
      </c>
    </row>
    <row r="256" spans="5:6" x14ac:dyDescent="0.25">
      <c r="E256" s="14">
        <v>563.86599999999999</v>
      </c>
      <c r="F256" t="s">
        <v>151</v>
      </c>
    </row>
    <row r="257" spans="5:6" x14ac:dyDescent="0.25">
      <c r="E257">
        <v>38</v>
      </c>
      <c r="F257" t="s">
        <v>145</v>
      </c>
    </row>
    <row r="258" spans="5:6" x14ac:dyDescent="0.25">
      <c r="E258" s="18">
        <f>SUM(E210:E257)</f>
        <v>126860.99199999998</v>
      </c>
    </row>
    <row r="260" spans="5:6" x14ac:dyDescent="0.25">
      <c r="E260" s="9">
        <v>2021</v>
      </c>
    </row>
    <row r="261" spans="5:6" x14ac:dyDescent="0.25">
      <c r="E261" t="s">
        <v>177</v>
      </c>
    </row>
    <row r="263" spans="5:6" x14ac:dyDescent="0.25">
      <c r="E263" t="s">
        <v>178</v>
      </c>
    </row>
    <row r="265" spans="5:6" x14ac:dyDescent="0.25">
      <c r="E265" t="s">
        <v>179</v>
      </c>
    </row>
    <row r="267" spans="5:6" x14ac:dyDescent="0.25">
      <c r="E267" t="s">
        <v>180</v>
      </c>
    </row>
    <row r="269" spans="5:6" x14ac:dyDescent="0.25">
      <c r="E269" t="s">
        <v>181</v>
      </c>
    </row>
    <row r="271" spans="5:6" x14ac:dyDescent="0.25">
      <c r="E271" t="s">
        <v>182</v>
      </c>
    </row>
    <row r="273" spans="5:5" x14ac:dyDescent="0.25">
      <c r="E273" t="s">
        <v>183</v>
      </c>
    </row>
    <row r="275" spans="5:5" x14ac:dyDescent="0.25">
      <c r="E275" t="s">
        <v>184</v>
      </c>
    </row>
    <row r="277" spans="5:5" x14ac:dyDescent="0.25">
      <c r="E277" t="s">
        <v>185</v>
      </c>
    </row>
    <row r="279" spans="5:5" x14ac:dyDescent="0.25">
      <c r="E279" t="s">
        <v>186</v>
      </c>
    </row>
  </sheetData>
  <autoFilter ref="E209:F209"/>
  <sortState ref="E210:F261">
    <sortCondition ref="F210:F261"/>
  </sortState>
  <pageMargins left="0.7" right="0.7" top="0.75" bottom="0.75" header="0.3" footer="0.3"/>
  <ignoredErrors>
    <ignoredError sqref="E5 E17 E19 E27 E32 E44 E46 E51 E55 E61 E67 E81 E83 E202 E194 E190 E187 E180 E177 E171 E164 E151 E147 E135 E123 E116 E108 E106 E104 E102 E94 E91 E88 E86" formulaRange="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8"/>
  <sheetViews>
    <sheetView workbookViewId="0"/>
  </sheetViews>
  <sheetFormatPr baseColWidth="10" defaultColWidth="11.42578125" defaultRowHeight="15" x14ac:dyDescent="0.25"/>
  <sheetData>
    <row r="1" spans="1:1" x14ac:dyDescent="0.25">
      <c r="A1" t="s">
        <v>125</v>
      </c>
    </row>
    <row r="2" spans="1:1" x14ac:dyDescent="0.25">
      <c r="A2" t="s">
        <v>126</v>
      </c>
    </row>
    <row r="30" spans="1:1" x14ac:dyDescent="0.25">
      <c r="A30" t="s">
        <v>127</v>
      </c>
    </row>
    <row r="32" spans="1:1" x14ac:dyDescent="0.25">
      <c r="A32" t="s">
        <v>128</v>
      </c>
    </row>
    <row r="54" spans="1:9" x14ac:dyDescent="0.25">
      <c r="A54" t="s">
        <v>127</v>
      </c>
    </row>
    <row r="55" spans="1:9" x14ac:dyDescent="0.25">
      <c r="D55" t="s">
        <v>129</v>
      </c>
    </row>
    <row r="56" spans="1:9" x14ac:dyDescent="0.25">
      <c r="D56" t="s">
        <v>130</v>
      </c>
    </row>
    <row r="58" spans="1:9" x14ac:dyDescent="0.25">
      <c r="D58" t="s">
        <v>140</v>
      </c>
      <c r="E58" s="15">
        <f>F58-H58</f>
        <v>59641</v>
      </c>
      <c r="F58">
        <v>107641</v>
      </c>
      <c r="G58" t="s">
        <v>141</v>
      </c>
      <c r="H58">
        <f>44000+2000+2000</f>
        <v>48000</v>
      </c>
      <c r="I58" t="s">
        <v>142</v>
      </c>
    </row>
    <row r="59" spans="1:9" x14ac:dyDescent="0.25">
      <c r="D59" t="s">
        <v>131</v>
      </c>
      <c r="E59" s="15">
        <v>20954</v>
      </c>
    </row>
    <row r="60" spans="1:9" x14ac:dyDescent="0.25">
      <c r="D60" t="s">
        <v>132</v>
      </c>
      <c r="E60" s="15">
        <v>18455</v>
      </c>
    </row>
    <row r="61" spans="1:9" x14ac:dyDescent="0.25">
      <c r="D61" t="s">
        <v>133</v>
      </c>
      <c r="E61" s="15">
        <v>14002</v>
      </c>
    </row>
    <row r="62" spans="1:9" x14ac:dyDescent="0.25">
      <c r="D62" t="s">
        <v>134</v>
      </c>
      <c r="E62" s="15">
        <v>9936</v>
      </c>
    </row>
    <row r="63" spans="1:9" x14ac:dyDescent="0.25">
      <c r="D63" t="s">
        <v>135</v>
      </c>
      <c r="E63" s="15">
        <v>8859</v>
      </c>
    </row>
    <row r="64" spans="1:9" x14ac:dyDescent="0.25">
      <c r="D64" t="s">
        <v>136</v>
      </c>
      <c r="E64" s="15">
        <v>8128</v>
      </c>
    </row>
    <row r="65" spans="4:5" x14ac:dyDescent="0.25">
      <c r="D65" t="s">
        <v>137</v>
      </c>
      <c r="E65" s="15">
        <v>2336</v>
      </c>
    </row>
    <row r="66" spans="4:5" x14ac:dyDescent="0.25">
      <c r="D66" t="s">
        <v>138</v>
      </c>
      <c r="E66" s="15">
        <v>2100</v>
      </c>
    </row>
    <row r="67" spans="4:5" x14ac:dyDescent="0.25">
      <c r="D67" t="s">
        <v>139</v>
      </c>
      <c r="E67" s="15">
        <v>1765</v>
      </c>
    </row>
    <row r="68" spans="4:5" x14ac:dyDescent="0.25">
      <c r="E68" s="16">
        <f>SUM(E59:E67)</f>
        <v>86535</v>
      </c>
    </row>
  </sheetData>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Consulta</vt:lpstr>
      <vt:lpstr>RecursosElec</vt:lpstr>
      <vt:lpstr>Visibilidad internacional anual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dc:creator>
  <cp:lastModifiedBy>Claudia Catalan Hernandez</cp:lastModifiedBy>
  <dcterms:created xsi:type="dcterms:W3CDTF">2021-07-12T21:38:24Z</dcterms:created>
  <dcterms:modified xsi:type="dcterms:W3CDTF">2021-07-13T23:49:35Z</dcterms:modified>
</cp:coreProperties>
</file>